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4700" windowHeight="8190" activeTab="0"/>
  </bookViews>
  <sheets>
    <sheet name="Notes &amp; Sources" sheetId="1" r:id="rId1"/>
    <sheet name="Isserman" sheetId="2" r:id="rId2"/>
    <sheet name="Isserman -- Expanded" sheetId="3" r:id="rId3"/>
    <sheet name="Checks Checks" sheetId="4" state="hidden" r:id="rId4"/>
    <sheet name="Beale -- 2003" sheetId="5" r:id="rId5"/>
    <sheet name="Urban-Influence" sheetId="6" r:id="rId6"/>
    <sheet name="OMB" sheetId="7" r:id="rId7"/>
    <sheet name="Data Checks" sheetId="8" state="hidden" r:id="rId8"/>
    <sheet name="Isserman vs. OMB" sheetId="9" r:id="rId9"/>
    <sheet name="Isserman vs. Beale" sheetId="10" r:id="rId10"/>
    <sheet name="Isserman vs. Urban Influence" sheetId="11" r:id="rId11"/>
    <sheet name="Beale vs. Urban Influence" sheetId="12" r:id="rId12"/>
  </sheets>
  <definedNames>
    <definedName name="IDX" localSheetId="11">'Beale vs. Urban Influence'!$A$1</definedName>
    <definedName name="IDX" localSheetId="9">'Isserman vs. Beale'!$A$1</definedName>
    <definedName name="IDX" localSheetId="8">'Isserman vs. OMB'!$A$1</definedName>
    <definedName name="IDX" localSheetId="10">'Isserman vs. Urban Influence'!$A$1</definedName>
    <definedName name="IDX1" localSheetId="11">'Beale vs. Urban Influence'!#REF!</definedName>
    <definedName name="IDX1" localSheetId="9">'Isserman vs. Beale'!#REF!</definedName>
    <definedName name="IDX1" localSheetId="8">'Isserman vs. OMB'!#REF!</definedName>
    <definedName name="IDX1" localSheetId="10">'Isserman vs. Urban Influence'!#REF!</definedName>
    <definedName name="IDX2" localSheetId="11">'Beale vs. Urban Influence'!#REF!</definedName>
    <definedName name="IDX2" localSheetId="9">'Isserman vs. Beale'!#REF!</definedName>
    <definedName name="IDX2" localSheetId="8">'Isserman vs. OMB'!#REF!</definedName>
    <definedName name="IDX2" localSheetId="10">'Isserman vs. Urban Influence'!#REF!</definedName>
    <definedName name="IDX3" localSheetId="11">'Beale vs. Urban Influence'!#REF!</definedName>
    <definedName name="IDX3" localSheetId="9">'Isserman vs. Beale'!#REF!</definedName>
    <definedName name="IDX3" localSheetId="8">'Isserman vs. OMB'!#REF!</definedName>
    <definedName name="IDX3" localSheetId="10">'Isserman vs. Urban Influence'!#REF!</definedName>
  </definedNames>
  <calcPr fullCalcOnLoad="1"/>
</workbook>
</file>

<file path=xl/sharedStrings.xml><?xml version="1.0" encoding="utf-8"?>
<sst xmlns="http://schemas.openxmlformats.org/spreadsheetml/2006/main" count="456" uniqueCount="125">
  <si>
    <t>Total</t>
  </si>
  <si>
    <t>Metro</t>
  </si>
  <si>
    <t>Large
Metro</t>
  </si>
  <si>
    <t>Small
Metro</t>
  </si>
  <si>
    <t>Micro, Adj 
Large Metro</t>
  </si>
  <si>
    <t>Micro, Not Adj to Metro</t>
  </si>
  <si>
    <t>Noncore, Adj Micro 
w/ Own Town</t>
  </si>
  <si>
    <t>Noncore, Adj Micro
No Own Town</t>
  </si>
  <si>
    <t>Noncore, Not Adj Metro/Micro 
w/ Own Town</t>
  </si>
  <si>
    <t>Micro, Adj Small Metro</t>
  </si>
  <si>
    <t>Noncore, Adj Small Metro w/ own town</t>
  </si>
  <si>
    <t>Noncore, Adj Small  Metro No Maj. Town</t>
  </si>
  <si>
    <t>Noncore, Not Adj to Metro/Micro  No Maj. Town</t>
  </si>
  <si>
    <t>Noncore, Adj Large Metro</t>
  </si>
  <si>
    <t>CCDF Children</t>
  </si>
  <si>
    <t>Year</t>
  </si>
  <si>
    <t>All Children Age 0 to 9</t>
  </si>
  <si>
    <t>Frequencies</t>
  </si>
  <si>
    <t>Percent of National Total</t>
  </si>
  <si>
    <t>CCDF Families</t>
  </si>
  <si>
    <t>Rural</t>
  </si>
  <si>
    <t>Mixed-Rural</t>
  </si>
  <si>
    <t>Mixed-Urban</t>
  </si>
  <si>
    <t>Urban</t>
  </si>
  <si>
    <t>Potential CCDF Working Families &lt; 100% Poverty</t>
  </si>
  <si>
    <t>Two-Parent Families with Both Parents Working</t>
  </si>
  <si>
    <t>Employed Female-Headed Families</t>
  </si>
  <si>
    <t>Children Age 0 to 17 &lt; 100% Poverty</t>
  </si>
  <si>
    <t>Children Age 0 to 11 &lt; 150% Poverty</t>
  </si>
  <si>
    <t>Families with All Parents Working &lt; 100% Poverty</t>
  </si>
  <si>
    <t>Metro, 1 million or more</t>
  </si>
  <si>
    <t>Metro, 250,000 to 1 million</t>
  </si>
  <si>
    <t>Metro, fewer than 250,000</t>
  </si>
  <si>
    <t>Nonmetro, Urban population 20,000 or more, adjacent to metro area</t>
  </si>
  <si>
    <t>Urban population of 20,000 or more, not adjacent to a metro area</t>
  </si>
  <si>
    <t>Urban population of 2,500 to 19,999, adjacent to a metro area</t>
  </si>
  <si>
    <t>Urban population of 2,500 to 19,999, not adjacent to a metro area</t>
  </si>
  <si>
    <t>Completely rural or less than 2,500 urban population, adjacent to a metro area</t>
  </si>
  <si>
    <t>Completely rural or less than 2,500 urban population, not adjacent to a metro area</t>
  </si>
  <si>
    <t>Non-Metro, Urban Population 2,500 to 19,999</t>
  </si>
  <si>
    <t>Non-Metro, Urban Population 20,000 or More</t>
  </si>
  <si>
    <t>Non-Metro, Completely Rural or Urban Population Less than 2,500</t>
  </si>
  <si>
    <t xml:space="preserve">1 = </t>
  </si>
  <si>
    <t xml:space="preserve">2 = </t>
  </si>
  <si>
    <t xml:space="preserve">3 = </t>
  </si>
  <si>
    <t xml:space="preserve">4 = </t>
  </si>
  <si>
    <t xml:space="preserve">5 = </t>
  </si>
  <si>
    <t xml:space="preserve">6 = </t>
  </si>
  <si>
    <t xml:space="preserve">7 = </t>
  </si>
  <si>
    <t xml:space="preserve">8 = </t>
  </si>
  <si>
    <t xml:space="preserve">9 = </t>
  </si>
  <si>
    <t>Descriptions of Beale 2003 Urban/Rural Continuum Codes</t>
  </si>
  <si>
    <t>Frequencies (1,000s)</t>
  </si>
  <si>
    <t>Urban, Small Metro</t>
  </si>
  <si>
    <t>Urban, Large Metro</t>
  </si>
  <si>
    <t>CCDF Caseloads and Child Population Estimates by USDA Urban Influence Codes, Average Monthly FY 2004</t>
  </si>
  <si>
    <t>CCDF Caseloads and Child Population Estimates by Beale Urban/Rural Continuum Codes, Average Monthly FY 2004</t>
  </si>
  <si>
    <t>CCDF Caseload and Child Population Estimates by Isserman Urban-Rural Density Codes, Average Monthly FY 2004</t>
  </si>
  <si>
    <t>Census Small Area Estimates Program</t>
  </si>
  <si>
    <t>Census 2000, Summary File 3, Table PCT-60</t>
  </si>
  <si>
    <t>Tabulation</t>
  </si>
  <si>
    <t>Data Source</t>
  </si>
  <si>
    <t>Isserman Urban-Rural Density</t>
  </si>
  <si>
    <t>Beale Urban-Rural Continuum</t>
  </si>
  <si>
    <t>USDA Urban-Influence</t>
  </si>
  <si>
    <t>Calvin Beale. U.S. Department of Agriculture, Economic Research Service: Measuring Rurality: Urban-Rural Continuum Codes. http://www.ers.usda.gov/Briefing/Rurality/RuralUrbCon/</t>
  </si>
  <si>
    <t>Metropolitan</t>
  </si>
  <si>
    <t>Micro</t>
  </si>
  <si>
    <t>Non-Core</t>
  </si>
  <si>
    <t>CCDF Caseloads and Child Population Estimates by OMB Metropolitan/Nonmetropoltan Status, Average Monthly FY 2004</t>
  </si>
  <si>
    <r>
      <t xml:space="preserve">Andrew Isserman, “In the National Interest: Defining Rural and Urban Correctly in Research and Public Policy.” </t>
    </r>
    <r>
      <rPr>
        <i/>
        <sz val="8"/>
        <rFont val="Arial"/>
        <family val="2"/>
      </rPr>
      <t>International Regional Science Review</t>
    </r>
    <r>
      <rPr>
        <sz val="8"/>
        <rFont val="Arial"/>
        <family val="2"/>
      </rPr>
      <t>, 28, 4: 465-499 (October 2005).</t>
    </r>
  </si>
  <si>
    <t>Notes and Sources</t>
  </si>
  <si>
    <t>Urban/Rural Typology System</t>
  </si>
  <si>
    <t xml:space="preserve">County identification data was missing for 1,059 CCDF children and 758 CCDF family records in the ACF-801 data for FY 2004.  These records were excluded from these tabulations. </t>
  </si>
  <si>
    <t>Summation of two categories shown below</t>
  </si>
  <si>
    <t>Employed* Female-Headed Families</t>
  </si>
  <si>
    <t>Two-Parent* Families with Both Parents Working</t>
  </si>
  <si>
    <t>* includes part-time and part-year work</t>
  </si>
  <si>
    <t>Census Intercensal Estimates (July 1, 2004 est.)</t>
  </si>
  <si>
    <t>ACF-801, Average Montjhly FY 2004 (restricted-use version)</t>
  </si>
  <si>
    <t>ACF-801, Average Monthly, FY 2004 (restricted-use version)</t>
  </si>
  <si>
    <t>Two adjustments were made to align the various codings with the ACF-801 data.  For data collected after 2000, adjustements were made to reflect the fact that Colorado created a new county, Bloomfield.  Bloomfield was coded as urban for the Isserman Urban-Rural Density Codes.  The other typologies had already made this adjustment.  All tabulations using Census 2000 data used the Colorado boundaries before this change.  The second adjustment was to merge Clifton Forge City with Allegheny, VA, a rural county.  However, the overall affects of these two adjustments on the final tabulations are negligible when tabulating national estimates.</t>
  </si>
  <si>
    <t>Rural, w/ Town 2,500+</t>
  </si>
  <si>
    <t>Rural, no Town 2,500+</t>
  </si>
  <si>
    <t>Source: See Notes and Sources page</t>
  </si>
  <si>
    <t>Totals</t>
  </si>
  <si>
    <t>UI</t>
  </si>
  <si>
    <t>OMB</t>
  </si>
  <si>
    <t>Beale</t>
  </si>
  <si>
    <t>Is</t>
  </si>
  <si>
    <t>IS-Ex</t>
  </si>
  <si>
    <t>Non-Metropolitan</t>
  </si>
  <si>
    <t># CCDF Children in Various Types of Counties -- FY 2004</t>
  </si>
  <si>
    <t>Large Metro</t>
  </si>
  <si>
    <t>Small Metro</t>
  </si>
  <si>
    <t>Micro, Adj Large Metro</t>
  </si>
  <si>
    <t>Micro, Adj Small metro</t>
  </si>
  <si>
    <t>Noncore, Adj Small Metro w/ Own Town</t>
  </si>
  <si>
    <t>Noncore, Adj Small Metro No Maj. Town</t>
  </si>
  <si>
    <t>Micro, Not Adj. to Metro</t>
  </si>
  <si>
    <t>Noncore, Adj Micro w/ Own Town</t>
  </si>
  <si>
    <t>Noncore, Adj Micro No Own Town</t>
  </si>
  <si>
    <t>Noncore, No Adj. Metro/Micro w/ Own Town</t>
  </si>
  <si>
    <t>Noncore, Not Adj Metro/Micro No Own Town</t>
  </si>
  <si>
    <t>Beale Urban-Rural Continuum Codes</t>
  </si>
  <si>
    <t>Urban Influence Codes</t>
  </si>
  <si>
    <t>Beale 2003</t>
  </si>
  <si>
    <t>Non-Metro, Noncore</t>
  </si>
  <si>
    <t>Non-Metro, Micropolitan</t>
  </si>
  <si>
    <t>Isserman</t>
  </si>
  <si>
    <t>IssermanX</t>
  </si>
  <si>
    <t>Urban-Influence</t>
  </si>
  <si>
    <t>Columns and Rows Check</t>
  </si>
  <si>
    <t>Census 2000, Summary File 3, Table PCT-50</t>
  </si>
  <si>
    <t>Counties in metro areas of 1 million population or more</t>
  </si>
  <si>
    <t>Counties in metro areas of 250,000 to 1 million population</t>
  </si>
  <si>
    <t>Counties in metro areas of fewer than 250,000 population</t>
  </si>
  <si>
    <t>Urban population of 20,000 or more, adjacent to a metro area</t>
  </si>
  <si>
    <t>Non-Metro</t>
  </si>
  <si>
    <t>Examine Expanded Isserman Codes</t>
  </si>
  <si>
    <t>Checked</t>
  </si>
  <si>
    <t>Micropolitan</t>
  </si>
  <si>
    <t>Diff</t>
  </si>
  <si>
    <t>CCDF Children Per 1,000 Children Age 0 to 9</t>
  </si>
  <si>
    <t>Tim Parker. U.S. Department of Agriculture, Economic Research Service: Measuring Rurality: Urban Influence Codes. http://www.ers.usda.gov/Briefing/Rurality/UrbanInf/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</si>
</sst>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
    <numFmt numFmtId="171" formatCode="0.0"/>
    <numFmt numFmtId="172" formatCode="0.0000000"/>
    <numFmt numFmtId="173" formatCode="0.000000"/>
    <numFmt numFmtId="174" formatCode="0.00000"/>
    <numFmt numFmtId="175" formatCode="0.0%"/>
    <numFmt numFmtId="176" formatCode="_(* #,##0.0_);_(* \(#,##0.0\);_(* &quot;-&quot;??_);_(@_)"/>
    <numFmt numFmtId="177" formatCode="_(* #,##0_);_(* \(#,##0\);_(* &quot;-&quot;??_);_(@_)"/>
    <numFmt numFmtId="178" formatCode="#,##0.000"/>
    <numFmt numFmtId="179" formatCode="#,##0.0000"/>
  </numFmts>
  <fonts count="10">
    <font>
      <sz val="10"/>
      <name val="Arial"/>
      <family val="0"/>
    </font>
    <font>
      <sz val="8"/>
      <name val="Arial"/>
      <family val="0"/>
    </font>
    <font>
      <b/>
      <sz val="8"/>
      <name val="Arial"/>
      <family val="2"/>
    </font>
    <font>
      <b/>
      <sz val="12"/>
      <name val="Arial"/>
      <family val="2"/>
    </font>
    <font>
      <b/>
      <sz val="7"/>
      <name val="Arial"/>
      <family val="2"/>
    </font>
    <font>
      <sz val="12"/>
      <name val="Arial"/>
      <family val="2"/>
    </font>
    <font>
      <b/>
      <sz val="10"/>
      <name val="Arial"/>
      <family val="2"/>
    </font>
    <font>
      <b/>
      <sz val="16"/>
      <name val="Arial"/>
      <family val="2"/>
    </font>
    <font>
      <u val="single"/>
      <sz val="10"/>
      <color indexed="12"/>
      <name val="Arial"/>
      <family val="0"/>
    </font>
    <font>
      <i/>
      <sz val="8"/>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4" fillId="0" borderId="1" xfId="0" applyFont="1" applyBorder="1" applyAlignment="1">
      <alignment horizontal="right" wrapText="1"/>
    </xf>
    <xf numFmtId="0" fontId="4" fillId="0" borderId="1" xfId="0" applyFont="1" applyBorder="1" applyAlignment="1">
      <alignment horizontal="right"/>
    </xf>
    <xf numFmtId="0" fontId="1" fillId="0" borderId="0" xfId="0" applyFont="1" applyAlignment="1">
      <alignment/>
    </xf>
    <xf numFmtId="0" fontId="2" fillId="0" borderId="0" xfId="0" applyFont="1" applyAlignment="1">
      <alignment/>
    </xf>
    <xf numFmtId="0" fontId="1" fillId="0" borderId="1" xfId="0" applyFont="1" applyBorder="1" applyAlignment="1">
      <alignment/>
    </xf>
    <xf numFmtId="0" fontId="2" fillId="0" borderId="1" xfId="0" applyFont="1" applyBorder="1" applyAlignment="1">
      <alignment horizontal="right"/>
    </xf>
    <xf numFmtId="0" fontId="2" fillId="0" borderId="1" xfId="0" applyFont="1" applyBorder="1" applyAlignment="1">
      <alignment horizontal="right" wrapText="1"/>
    </xf>
    <xf numFmtId="3" fontId="1"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3" fontId="1" fillId="0" borderId="1" xfId="0" applyNumberFormat="1" applyFont="1" applyBorder="1" applyAlignment="1">
      <alignment/>
    </xf>
    <xf numFmtId="3" fontId="1" fillId="0" borderId="1" xfId="0" applyNumberFormat="1" applyFont="1" applyBorder="1" applyAlignment="1">
      <alignment horizontal="right"/>
    </xf>
    <xf numFmtId="3" fontId="1" fillId="0" borderId="0" xfId="0" applyNumberFormat="1" applyFont="1" applyBorder="1" applyAlignment="1" quotePrefix="1">
      <alignment/>
    </xf>
    <xf numFmtId="171" fontId="1" fillId="0" borderId="0" xfId="0" applyNumberFormat="1" applyFont="1" applyAlignment="1">
      <alignment/>
    </xf>
    <xf numFmtId="0" fontId="1" fillId="0" borderId="0" xfId="0" applyFont="1" applyBorder="1" applyAlignment="1">
      <alignment horizontal="right"/>
    </xf>
    <xf numFmtId="3" fontId="1" fillId="0" borderId="1" xfId="15" applyNumberFormat="1" applyFont="1" applyBorder="1" applyAlignment="1">
      <alignment/>
    </xf>
    <xf numFmtId="0" fontId="2" fillId="0" borderId="1" xfId="0" applyFont="1" applyBorder="1" applyAlignment="1">
      <alignment horizontal="center"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2" fillId="0" borderId="4" xfId="0" applyFont="1" applyBorder="1" applyAlignment="1">
      <alignment horizontal="right" wrapText="1"/>
    </xf>
    <xf numFmtId="3" fontId="1" fillId="0" borderId="5" xfId="0" applyNumberFormat="1" applyFont="1" applyBorder="1" applyAlignment="1">
      <alignment/>
    </xf>
    <xf numFmtId="3" fontId="1" fillId="0" borderId="6" xfId="0" applyNumberFormat="1" applyFont="1" applyBorder="1" applyAlignment="1">
      <alignment/>
    </xf>
    <xf numFmtId="3" fontId="1" fillId="0" borderId="5" xfId="0" applyNumberFormat="1" applyFont="1" applyBorder="1" applyAlignment="1" quotePrefix="1">
      <alignment/>
    </xf>
    <xf numFmtId="3" fontId="1" fillId="0" borderId="6" xfId="0" applyNumberFormat="1" applyFont="1" applyBorder="1" applyAlignment="1" quotePrefix="1">
      <alignment/>
    </xf>
    <xf numFmtId="3" fontId="1" fillId="0" borderId="7" xfId="0" applyNumberFormat="1" applyFont="1" applyBorder="1" applyAlignment="1">
      <alignment/>
    </xf>
    <xf numFmtId="3" fontId="1" fillId="0" borderId="8" xfId="0" applyNumberFormat="1" applyFont="1" applyBorder="1" applyAlignment="1">
      <alignment/>
    </xf>
    <xf numFmtId="0" fontId="2" fillId="0" borderId="2" xfId="0" applyFont="1" applyBorder="1" applyAlignment="1">
      <alignment wrapText="1"/>
    </xf>
    <xf numFmtId="0" fontId="2" fillId="0" borderId="4" xfId="0" applyFont="1" applyBorder="1" applyAlignment="1">
      <alignment wrapText="1"/>
    </xf>
    <xf numFmtId="0" fontId="2" fillId="0" borderId="9" xfId="0" applyFont="1" applyBorder="1" applyAlignment="1">
      <alignment horizontal="right" wrapText="1"/>
    </xf>
    <xf numFmtId="0" fontId="2" fillId="0" borderId="10" xfId="0" applyFont="1" applyBorder="1" applyAlignment="1">
      <alignment horizontal="right" wrapText="1"/>
    </xf>
    <xf numFmtId="0" fontId="2" fillId="0" borderId="11" xfId="0" applyFont="1" applyBorder="1" applyAlignment="1">
      <alignment horizontal="right" wrapText="1"/>
    </xf>
    <xf numFmtId="0" fontId="2" fillId="0" borderId="9" xfId="0" applyFont="1" applyBorder="1" applyAlignment="1">
      <alignment wrapText="1"/>
    </xf>
    <xf numFmtId="0" fontId="2" fillId="0" borderId="11" xfId="0" applyFont="1" applyBorder="1" applyAlignment="1">
      <alignment wrapText="1"/>
    </xf>
    <xf numFmtId="3" fontId="1" fillId="0" borderId="9" xfId="0" applyNumberFormat="1" applyFont="1" applyBorder="1" applyAlignment="1">
      <alignment/>
    </xf>
    <xf numFmtId="3" fontId="1" fillId="0" borderId="10" xfId="0" applyNumberFormat="1" applyFont="1" applyBorder="1" applyAlignment="1">
      <alignment/>
    </xf>
    <xf numFmtId="3" fontId="1" fillId="0" borderId="11" xfId="0" applyNumberFormat="1"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7" fillId="0" borderId="0" xfId="0" applyFont="1" applyAlignment="1">
      <alignment/>
    </xf>
    <xf numFmtId="0" fontId="1" fillId="0" borderId="0" xfId="0" applyFont="1" applyAlignment="1">
      <alignment wrapText="1"/>
    </xf>
    <xf numFmtId="0" fontId="2" fillId="0" borderId="1" xfId="0" applyFont="1" applyBorder="1" applyAlignment="1">
      <alignment/>
    </xf>
    <xf numFmtId="0" fontId="1" fillId="0" borderId="1"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right"/>
    </xf>
    <xf numFmtId="0" fontId="2" fillId="0" borderId="0" xfId="0" applyFont="1" applyBorder="1" applyAlignment="1">
      <alignment/>
    </xf>
    <xf numFmtId="0" fontId="1" fillId="0" borderId="0" xfId="0" applyFont="1" applyAlignment="1">
      <alignment horizontal="right"/>
    </xf>
    <xf numFmtId="3" fontId="1" fillId="0" borderId="0" xfId="0" applyNumberFormat="1" applyFont="1" applyBorder="1" applyAlignment="1">
      <alignment horizontal="right"/>
    </xf>
    <xf numFmtId="3" fontId="1" fillId="0" borderId="0" xfId="0" applyNumberFormat="1" applyFont="1" applyAlignment="1">
      <alignment horizontal="right"/>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0" fontId="1" fillId="0" borderId="12" xfId="0" applyFont="1" applyBorder="1" applyAlignment="1">
      <alignment horizontal="right"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right" vertical="center"/>
    </xf>
    <xf numFmtId="0" fontId="1" fillId="0" borderId="12" xfId="0" applyFont="1" applyBorder="1" applyAlignment="1">
      <alignment horizontal="right" vertical="center"/>
    </xf>
    <xf numFmtId="0" fontId="1" fillId="0" borderId="14" xfId="0" applyFont="1" applyBorder="1" applyAlignment="1">
      <alignment horizontal="right" vertical="center"/>
    </xf>
    <xf numFmtId="3" fontId="1" fillId="0" borderId="12" xfId="0" applyNumberFormat="1" applyFont="1" applyBorder="1" applyAlignment="1">
      <alignment horizontal="right"/>
    </xf>
    <xf numFmtId="0" fontId="1" fillId="0" borderId="13" xfId="0" applyFont="1" applyBorder="1" applyAlignment="1">
      <alignment horizontal="center" wrapText="1"/>
    </xf>
    <xf numFmtId="0" fontId="1" fillId="0" borderId="13" xfId="0" applyFont="1" applyBorder="1" applyAlignment="1">
      <alignment horizontal="right" wrapText="1"/>
    </xf>
    <xf numFmtId="0" fontId="2" fillId="0" borderId="14" xfId="0" applyFont="1" applyBorder="1" applyAlignment="1">
      <alignment horizontal="center" wrapText="1"/>
    </xf>
    <xf numFmtId="0" fontId="1" fillId="0" borderId="12" xfId="0" applyFont="1" applyBorder="1" applyAlignment="1">
      <alignment horizontal="left" vertical="center"/>
    </xf>
    <xf numFmtId="0" fontId="2" fillId="0" borderId="14" xfId="0" applyFont="1" applyBorder="1" applyAlignment="1">
      <alignment horizontal="left" wrapText="1"/>
    </xf>
    <xf numFmtId="0" fontId="1" fillId="0" borderId="12" xfId="0" applyFont="1" applyBorder="1" applyAlignment="1">
      <alignment horizontal="left" vertical="center" wrapText="1"/>
    </xf>
    <xf numFmtId="3" fontId="1" fillId="0" borderId="12" xfId="0" applyNumberFormat="1" applyFont="1" applyBorder="1" applyAlignment="1">
      <alignment horizontal="right" wrapText="1"/>
    </xf>
    <xf numFmtId="0" fontId="2" fillId="0" borderId="14" xfId="0" applyFont="1" applyBorder="1" applyAlignment="1">
      <alignment horizontal="left" vertical="center"/>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0" fillId="0" borderId="1" xfId="0" applyFont="1" applyBorder="1" applyAlignment="1">
      <alignment/>
    </xf>
    <xf numFmtId="3" fontId="0" fillId="0" borderId="1" xfId="0" applyNumberFormat="1" applyFont="1" applyBorder="1" applyAlignment="1">
      <alignment/>
    </xf>
    <xf numFmtId="3" fontId="0" fillId="0" borderId="0" xfId="0" applyNumberFormat="1" applyFont="1" applyBorder="1" applyAlignment="1">
      <alignment horizontal="right"/>
    </xf>
    <xf numFmtId="3" fontId="0" fillId="0" borderId="0" xfId="15" applyNumberFormat="1" applyFont="1" applyBorder="1" applyAlignment="1">
      <alignment horizontal="right"/>
    </xf>
    <xf numFmtId="0" fontId="0" fillId="0" borderId="0" xfId="0" applyFont="1" applyBorder="1" applyAlignment="1">
      <alignment horizontal="right"/>
    </xf>
    <xf numFmtId="0" fontId="6" fillId="0" borderId="0" xfId="0" applyFont="1" applyAlignment="1">
      <alignment/>
    </xf>
    <xf numFmtId="0" fontId="2" fillId="0" borderId="0" xfId="0" applyFont="1" applyAlignment="1">
      <alignment horizontal="left"/>
    </xf>
    <xf numFmtId="0" fontId="0" fillId="0" borderId="1" xfId="0" applyFont="1" applyBorder="1" applyAlignment="1">
      <alignment horizontal="right"/>
    </xf>
    <xf numFmtId="0" fontId="0" fillId="0" borderId="1" xfId="0" applyFont="1" applyBorder="1" applyAlignment="1">
      <alignment horizontal="right" wrapText="1"/>
    </xf>
    <xf numFmtId="0" fontId="6" fillId="0" borderId="0" xfId="0" applyFont="1" applyAlignment="1">
      <alignment horizontal="right"/>
    </xf>
    <xf numFmtId="0" fontId="2" fillId="0" borderId="0" xfId="0" applyFont="1" applyFill="1" applyBorder="1" applyAlignment="1">
      <alignment/>
    </xf>
    <xf numFmtId="0" fontId="0" fillId="0" borderId="0" xfId="0" applyFont="1" applyBorder="1" applyAlignment="1">
      <alignment horizontal="right" wrapText="1"/>
    </xf>
    <xf numFmtId="0" fontId="2" fillId="0" borderId="0" xfId="0" applyFont="1" applyBorder="1" applyAlignment="1">
      <alignment horizontal="right"/>
    </xf>
    <xf numFmtId="0" fontId="2" fillId="0" borderId="0" xfId="0" applyFont="1" applyBorder="1" applyAlignment="1">
      <alignment horizontal="right" wrapText="1"/>
    </xf>
    <xf numFmtId="0" fontId="1" fillId="0" borderId="3" xfId="0" applyFont="1" applyBorder="1" applyAlignment="1">
      <alignment/>
    </xf>
    <xf numFmtId="0" fontId="1" fillId="0" borderId="3" xfId="0" applyFont="1" applyBorder="1" applyAlignment="1">
      <alignment horizontal="center"/>
    </xf>
    <xf numFmtId="3" fontId="1" fillId="0" borderId="3" xfId="0" applyNumberFormat="1" applyFont="1" applyBorder="1" applyAlignment="1">
      <alignment/>
    </xf>
    <xf numFmtId="0" fontId="1" fillId="0" borderId="13" xfId="0" applyFont="1" applyBorder="1" applyAlignment="1">
      <alignment horizontal="right" vertical="center" wrapText="1"/>
    </xf>
    <xf numFmtId="0" fontId="2" fillId="0" borderId="1" xfId="0" applyFont="1" applyBorder="1" applyAlignment="1">
      <alignment vertical="center"/>
    </xf>
    <xf numFmtId="0" fontId="1" fillId="0" borderId="0" xfId="0" applyFont="1" applyAlignment="1">
      <alignment wrapText="1"/>
    </xf>
    <xf numFmtId="0" fontId="1" fillId="0" borderId="1" xfId="0" applyFont="1" applyBorder="1" applyAlignment="1">
      <alignment wrapText="1"/>
    </xf>
    <xf numFmtId="0" fontId="1" fillId="0" borderId="0" xfId="0" applyFont="1" applyAlignment="1">
      <alignment/>
    </xf>
    <xf numFmtId="0" fontId="3" fillId="0" borderId="1"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 fillId="0" borderId="1" xfId="0" applyFont="1" applyBorder="1" applyAlignment="1">
      <alignment/>
    </xf>
    <xf numFmtId="0" fontId="2" fillId="0" borderId="0" xfId="0" applyFont="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1" fillId="0" borderId="13" xfId="0" applyFont="1" applyBorder="1" applyAlignment="1">
      <alignment horizontal="right" wrapText="1"/>
    </xf>
    <xf numFmtId="0" fontId="1" fillId="0" borderId="14" xfId="0" applyFont="1" applyBorder="1" applyAlignment="1">
      <alignment horizontal="right"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4" xfId="0" applyFont="1" applyBorder="1" applyAlignment="1">
      <alignment horizontal="right"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7"/>
  <sheetViews>
    <sheetView showGridLines="0" tabSelected="1" workbookViewId="0" topLeftCell="A1">
      <selection activeCell="A23" sqref="A23"/>
    </sheetView>
  </sheetViews>
  <sheetFormatPr defaultColWidth="9.140625" defaultRowHeight="12.75"/>
  <cols>
    <col min="1" max="1" width="3.140625" style="3" customWidth="1"/>
    <col min="2" max="2" width="34.8515625" style="3" customWidth="1"/>
    <col min="3" max="3" width="44.00390625" style="3" customWidth="1"/>
    <col min="4" max="16384" width="9.140625" style="3" customWidth="1"/>
  </cols>
  <sheetData>
    <row r="1" ht="20.25">
      <c r="A1" s="41" t="s">
        <v>71</v>
      </c>
    </row>
    <row r="4" spans="1:3" ht="11.25">
      <c r="A4" s="43" t="s">
        <v>60</v>
      </c>
      <c r="B4" s="43"/>
      <c r="C4" s="43" t="s">
        <v>61</v>
      </c>
    </row>
    <row r="6" spans="1:3" ht="12.75" customHeight="1">
      <c r="A6" s="9" t="s">
        <v>14</v>
      </c>
      <c r="B6" s="9"/>
      <c r="C6" s="42" t="s">
        <v>80</v>
      </c>
    </row>
    <row r="7" spans="1:3" ht="11.25">
      <c r="A7" s="9" t="s">
        <v>16</v>
      </c>
      <c r="B7" s="9"/>
      <c r="C7" s="42" t="s">
        <v>78</v>
      </c>
    </row>
    <row r="8" spans="1:3" ht="11.25">
      <c r="A8" s="9" t="s">
        <v>27</v>
      </c>
      <c r="B8" s="9"/>
      <c r="C8" s="42" t="s">
        <v>58</v>
      </c>
    </row>
    <row r="9" spans="1:3" ht="11.25">
      <c r="A9" s="9" t="s">
        <v>28</v>
      </c>
      <c r="B9" s="9"/>
      <c r="C9" s="42" t="s">
        <v>113</v>
      </c>
    </row>
    <row r="10" spans="1:3" ht="21" customHeight="1">
      <c r="A10" s="9" t="s">
        <v>19</v>
      </c>
      <c r="B10" s="9"/>
      <c r="C10" s="42" t="s">
        <v>79</v>
      </c>
    </row>
    <row r="11" spans="1:3" ht="11.25">
      <c r="A11" s="9" t="s">
        <v>24</v>
      </c>
      <c r="B11" s="9"/>
      <c r="C11" s="42" t="s">
        <v>74</v>
      </c>
    </row>
    <row r="12" spans="1:3" ht="11.25">
      <c r="A12" s="9"/>
      <c r="B12" s="9" t="s">
        <v>75</v>
      </c>
      <c r="C12" s="42" t="s">
        <v>59</v>
      </c>
    </row>
    <row r="13" spans="1:3" ht="11.25">
      <c r="A13" s="5"/>
      <c r="B13" s="5" t="s">
        <v>76</v>
      </c>
      <c r="C13" s="44" t="s">
        <v>59</v>
      </c>
    </row>
    <row r="14" spans="1:3" ht="11.25">
      <c r="A14" s="9"/>
      <c r="B14" s="9"/>
      <c r="C14" s="42"/>
    </row>
    <row r="15" spans="1:3" ht="11.25">
      <c r="A15" s="9" t="s">
        <v>77</v>
      </c>
      <c r="B15" s="9"/>
      <c r="C15" s="42"/>
    </row>
    <row r="16" spans="1:3" ht="11.25">
      <c r="A16" s="9"/>
      <c r="B16" s="9"/>
      <c r="C16" s="42"/>
    </row>
    <row r="17" spans="1:3" ht="11.25">
      <c r="A17" s="9"/>
      <c r="B17" s="9"/>
      <c r="C17" s="42"/>
    </row>
    <row r="18" spans="1:3" ht="11.25">
      <c r="A18" s="9"/>
      <c r="B18" s="9"/>
      <c r="C18" s="42"/>
    </row>
    <row r="19" spans="1:7" ht="10.5" customHeight="1">
      <c r="A19" s="43" t="s">
        <v>72</v>
      </c>
      <c r="B19" s="5"/>
      <c r="C19" s="43" t="s">
        <v>61</v>
      </c>
      <c r="D19" s="5"/>
      <c r="E19" s="5"/>
      <c r="F19" s="5"/>
      <c r="G19" s="5"/>
    </row>
    <row r="20" spans="1:7" ht="31.5" customHeight="1">
      <c r="A20" s="51" t="s">
        <v>62</v>
      </c>
      <c r="C20" s="99" t="s">
        <v>70</v>
      </c>
      <c r="D20" s="99"/>
      <c r="E20" s="99"/>
      <c r="F20" s="99"/>
      <c r="G20" s="99"/>
    </row>
    <row r="21" spans="1:7" ht="31.5" customHeight="1">
      <c r="A21" s="51" t="s">
        <v>63</v>
      </c>
      <c r="C21" s="99" t="s">
        <v>65</v>
      </c>
      <c r="D21" s="101"/>
      <c r="E21" s="101"/>
      <c r="F21" s="101"/>
      <c r="G21" s="101"/>
    </row>
    <row r="22" spans="1:7" ht="31.5" customHeight="1">
      <c r="A22" s="52" t="s">
        <v>64</v>
      </c>
      <c r="B22" s="5"/>
      <c r="C22" s="100" t="s">
        <v>124</v>
      </c>
      <c r="D22" s="100"/>
      <c r="E22" s="100"/>
      <c r="F22" s="100"/>
      <c r="G22" s="100"/>
    </row>
    <row r="25" spans="1:7" ht="48" customHeight="1">
      <c r="A25" s="99" t="s">
        <v>81</v>
      </c>
      <c r="B25" s="99"/>
      <c r="C25" s="99"/>
      <c r="D25" s="99"/>
      <c r="E25" s="99"/>
      <c r="F25" s="99"/>
      <c r="G25" s="99"/>
    </row>
    <row r="27" spans="1:7" ht="21.75" customHeight="1">
      <c r="A27" s="99" t="s">
        <v>73</v>
      </c>
      <c r="B27" s="99"/>
      <c r="C27" s="99"/>
      <c r="D27" s="99"/>
      <c r="E27" s="99"/>
      <c r="F27" s="99"/>
      <c r="G27" s="99"/>
    </row>
  </sheetData>
  <mergeCells count="5">
    <mergeCell ref="A27:G27"/>
    <mergeCell ref="C20:G20"/>
    <mergeCell ref="C22:G22"/>
    <mergeCell ref="C21:G21"/>
    <mergeCell ref="A25:G25"/>
  </mergeCell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K12"/>
  <sheetViews>
    <sheetView showGridLines="0" workbookViewId="0" topLeftCell="A1">
      <selection activeCell="A4" sqref="A4"/>
    </sheetView>
  </sheetViews>
  <sheetFormatPr defaultColWidth="9.140625" defaultRowHeight="12.75"/>
  <cols>
    <col min="1" max="1" width="13.8515625" style="3" customWidth="1"/>
    <col min="2" max="2" width="10.00390625" style="3" customWidth="1"/>
    <col min="3" max="3" width="11.00390625" style="3" customWidth="1"/>
    <col min="4" max="4" width="9.57421875" style="3" customWidth="1"/>
    <col min="5" max="5" width="14.7109375" style="3" customWidth="1"/>
    <col min="6" max="6" width="13.57421875" style="3" customWidth="1"/>
    <col min="7" max="7" width="10.00390625" style="3" customWidth="1"/>
    <col min="8" max="8" width="13.00390625" style="3" customWidth="1"/>
    <col min="9" max="9" width="15.28125" style="3" customWidth="1"/>
    <col min="10" max="10" width="15.57421875" style="3" customWidth="1"/>
    <col min="11" max="11" width="8.7109375" style="3" customWidth="1"/>
    <col min="12" max="13" width="36.57421875" style="3" bestFit="1" customWidth="1"/>
    <col min="14" max="14" width="8.00390625" style="3" customWidth="1"/>
    <col min="15" max="16384" width="9.140625" style="3" customWidth="1"/>
  </cols>
  <sheetData>
    <row r="1" ht="20.25">
      <c r="A1" s="41" t="s">
        <v>92</v>
      </c>
    </row>
    <row r="6" spans="1:11" ht="12.75" customHeight="1">
      <c r="A6" s="67"/>
      <c r="B6" s="112" t="s">
        <v>104</v>
      </c>
      <c r="C6" s="113"/>
      <c r="D6" s="113"/>
      <c r="E6" s="113"/>
      <c r="F6" s="113"/>
      <c r="G6" s="113"/>
      <c r="H6" s="113"/>
      <c r="I6" s="113"/>
      <c r="J6" s="114"/>
      <c r="K6" s="115" t="s">
        <v>0</v>
      </c>
    </row>
    <row r="7" spans="1:11" ht="67.5">
      <c r="A7" s="71" t="s">
        <v>62</v>
      </c>
      <c r="B7" s="60" t="s">
        <v>30</v>
      </c>
      <c r="C7" s="60" t="s">
        <v>31</v>
      </c>
      <c r="D7" s="60" t="s">
        <v>32</v>
      </c>
      <c r="E7" s="60" t="s">
        <v>33</v>
      </c>
      <c r="F7" s="60" t="s">
        <v>34</v>
      </c>
      <c r="G7" s="60" t="s">
        <v>35</v>
      </c>
      <c r="H7" s="60" t="s">
        <v>36</v>
      </c>
      <c r="I7" s="60" t="s">
        <v>37</v>
      </c>
      <c r="J7" s="60" t="s">
        <v>38</v>
      </c>
      <c r="K7" s="116"/>
    </row>
    <row r="8" spans="1:11" ht="11.25">
      <c r="A8" s="72" t="s">
        <v>20</v>
      </c>
      <c r="B8" s="73">
        <v>9419.6</v>
      </c>
      <c r="C8" s="73">
        <v>10655</v>
      </c>
      <c r="D8" s="73">
        <v>8387.4</v>
      </c>
      <c r="E8" s="73">
        <v>1617.5</v>
      </c>
      <c r="F8" s="73">
        <v>449.7</v>
      </c>
      <c r="G8" s="73">
        <v>48176</v>
      </c>
      <c r="H8" s="73">
        <v>32458</v>
      </c>
      <c r="I8" s="73">
        <v>9938.3</v>
      </c>
      <c r="J8" s="73">
        <v>11740</v>
      </c>
      <c r="K8" s="73">
        <v>132840</v>
      </c>
    </row>
    <row r="9" spans="1:11" ht="11.25">
      <c r="A9" s="72" t="s">
        <v>21</v>
      </c>
      <c r="B9" s="73">
        <v>65095</v>
      </c>
      <c r="C9" s="73">
        <v>128089</v>
      </c>
      <c r="D9" s="73">
        <v>169026</v>
      </c>
      <c r="E9" s="73">
        <v>88410</v>
      </c>
      <c r="F9" s="73">
        <v>44268</v>
      </c>
      <c r="G9" s="73">
        <v>29302</v>
      </c>
      <c r="H9" s="73">
        <v>17682</v>
      </c>
      <c r="I9" s="73">
        <v>0</v>
      </c>
      <c r="J9" s="73">
        <v>0</v>
      </c>
      <c r="K9" s="73">
        <v>541872</v>
      </c>
    </row>
    <row r="10" spans="1:11" ht="11.25">
      <c r="A10" s="72" t="s">
        <v>22</v>
      </c>
      <c r="B10" s="73">
        <v>76638</v>
      </c>
      <c r="C10" s="73">
        <v>146091</v>
      </c>
      <c r="D10" s="73">
        <v>15583</v>
      </c>
      <c r="E10" s="73">
        <v>691.13</v>
      </c>
      <c r="F10" s="73">
        <v>0</v>
      </c>
      <c r="G10" s="73">
        <v>176.68</v>
      </c>
      <c r="H10" s="73">
        <v>0</v>
      </c>
      <c r="I10" s="73">
        <v>0</v>
      </c>
      <c r="J10" s="73">
        <v>0</v>
      </c>
      <c r="K10" s="73">
        <v>239179</v>
      </c>
    </row>
    <row r="11" spans="1:11" ht="11.25">
      <c r="A11" s="72" t="s">
        <v>23</v>
      </c>
      <c r="B11" s="73">
        <v>733809</v>
      </c>
      <c r="C11" s="73">
        <v>85435</v>
      </c>
      <c r="D11" s="73">
        <v>3525.6</v>
      </c>
      <c r="E11" s="73">
        <v>0</v>
      </c>
      <c r="F11" s="73">
        <v>0</v>
      </c>
      <c r="G11" s="73">
        <v>0</v>
      </c>
      <c r="H11" s="73">
        <v>0</v>
      </c>
      <c r="I11" s="73">
        <v>0</v>
      </c>
      <c r="J11" s="73">
        <v>0</v>
      </c>
      <c r="K11" s="73">
        <v>822770</v>
      </c>
    </row>
    <row r="12" spans="1:11" ht="11.25">
      <c r="A12" s="72" t="s">
        <v>0</v>
      </c>
      <c r="B12" s="73">
        <v>884961</v>
      </c>
      <c r="C12" s="73">
        <v>370270</v>
      </c>
      <c r="D12" s="73">
        <v>196521</v>
      </c>
      <c r="E12" s="73">
        <v>90718.6</v>
      </c>
      <c r="F12" s="73">
        <v>44717.6</v>
      </c>
      <c r="G12" s="73">
        <v>77654.7</v>
      </c>
      <c r="H12" s="73">
        <v>50139.9</v>
      </c>
      <c r="I12" s="73">
        <v>9938.25</v>
      </c>
      <c r="J12" s="73">
        <v>11739.8</v>
      </c>
      <c r="K12" s="73">
        <v>1736661</v>
      </c>
    </row>
  </sheetData>
  <mergeCells count="2">
    <mergeCell ref="B6:J6"/>
    <mergeCell ref="K6:K7"/>
  </mergeCells>
  <printOptions/>
  <pageMargins left="0.25" right="0.2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N12"/>
  <sheetViews>
    <sheetView showGridLines="0" workbookViewId="0" topLeftCell="A1">
      <selection activeCell="A4" sqref="A4"/>
    </sheetView>
  </sheetViews>
  <sheetFormatPr defaultColWidth="9.140625" defaultRowHeight="12.75"/>
  <cols>
    <col min="1" max="1" width="12.00390625" style="3" customWidth="1"/>
    <col min="2" max="2" width="8.00390625" style="3" customWidth="1"/>
    <col min="3" max="3" width="7.8515625" style="3" customWidth="1"/>
    <col min="4" max="4" width="9.57421875" style="3" customWidth="1"/>
    <col min="5" max="5" width="10.00390625" style="3" customWidth="1"/>
    <col min="6" max="6" width="9.00390625" style="3" customWidth="1"/>
    <col min="7" max="7" width="10.00390625" style="3" customWidth="1"/>
    <col min="8" max="8" width="9.8515625" style="3" customWidth="1"/>
    <col min="9" max="9" width="8.7109375" style="3" customWidth="1"/>
    <col min="10" max="10" width="10.28125" style="3" customWidth="1"/>
    <col min="11" max="11" width="8.7109375" style="3" customWidth="1"/>
    <col min="12" max="12" width="9.00390625" style="3" customWidth="1"/>
    <col min="13" max="13" width="11.57421875" style="3" customWidth="1"/>
    <col min="14" max="14" width="8.00390625" style="3" customWidth="1"/>
    <col min="15" max="16384" width="9.140625" style="3" customWidth="1"/>
  </cols>
  <sheetData>
    <row r="1" ht="20.25">
      <c r="A1" s="41" t="s">
        <v>92</v>
      </c>
    </row>
    <row r="6" spans="1:14" ht="12.75" customHeight="1">
      <c r="A6" s="61"/>
      <c r="B6" s="117" t="s">
        <v>105</v>
      </c>
      <c r="C6" s="118"/>
      <c r="D6" s="118"/>
      <c r="E6" s="118"/>
      <c r="F6" s="118"/>
      <c r="G6" s="118"/>
      <c r="H6" s="118"/>
      <c r="I6" s="118"/>
      <c r="J6" s="118"/>
      <c r="K6" s="118"/>
      <c r="L6" s="118"/>
      <c r="M6" s="119"/>
      <c r="N6" s="97" t="s">
        <v>0</v>
      </c>
    </row>
    <row r="7" spans="1:14" ht="56.25">
      <c r="A7" s="71" t="s">
        <v>62</v>
      </c>
      <c r="B7" s="59" t="s">
        <v>93</v>
      </c>
      <c r="C7" s="59" t="s">
        <v>94</v>
      </c>
      <c r="D7" s="59" t="s">
        <v>95</v>
      </c>
      <c r="E7" s="59" t="s">
        <v>13</v>
      </c>
      <c r="F7" s="59" t="s">
        <v>96</v>
      </c>
      <c r="G7" s="59" t="s">
        <v>97</v>
      </c>
      <c r="H7" s="59" t="s">
        <v>98</v>
      </c>
      <c r="I7" s="59" t="s">
        <v>99</v>
      </c>
      <c r="J7" s="59" t="s">
        <v>100</v>
      </c>
      <c r="K7" s="59" t="s">
        <v>101</v>
      </c>
      <c r="L7" s="59" t="s">
        <v>102</v>
      </c>
      <c r="M7" s="59" t="s">
        <v>103</v>
      </c>
      <c r="N7" s="120"/>
    </row>
    <row r="8" spans="1:14" ht="11.25">
      <c r="A8" s="72" t="s">
        <v>20</v>
      </c>
      <c r="B8" s="73">
        <v>9419.6</v>
      </c>
      <c r="C8" s="73">
        <v>19042</v>
      </c>
      <c r="D8" s="73">
        <v>725.54</v>
      </c>
      <c r="E8" s="73">
        <v>9747.8</v>
      </c>
      <c r="F8" s="73">
        <v>2048.1</v>
      </c>
      <c r="G8" s="73">
        <v>38432</v>
      </c>
      <c r="H8" s="73">
        <v>8636</v>
      </c>
      <c r="I8" s="73">
        <v>5720.2</v>
      </c>
      <c r="J8" s="73">
        <v>17430</v>
      </c>
      <c r="K8" s="73">
        <v>5185.2</v>
      </c>
      <c r="L8" s="73">
        <v>11927</v>
      </c>
      <c r="M8" s="73">
        <v>4525.9</v>
      </c>
      <c r="N8" s="73">
        <v>132840</v>
      </c>
    </row>
    <row r="9" spans="1:14" ht="11.25">
      <c r="A9" s="72" t="s">
        <v>21</v>
      </c>
      <c r="B9" s="73">
        <v>65095</v>
      </c>
      <c r="C9" s="73">
        <v>297115</v>
      </c>
      <c r="D9" s="73">
        <v>29000</v>
      </c>
      <c r="E9" s="73">
        <v>0</v>
      </c>
      <c r="F9" s="73">
        <v>87929</v>
      </c>
      <c r="G9" s="73">
        <v>0</v>
      </c>
      <c r="H9" s="73">
        <v>0</v>
      </c>
      <c r="I9" s="73">
        <v>62734</v>
      </c>
      <c r="J9" s="73">
        <v>0</v>
      </c>
      <c r="K9" s="73">
        <v>0</v>
      </c>
      <c r="L9" s="73">
        <v>0</v>
      </c>
      <c r="M9" s="73">
        <v>0</v>
      </c>
      <c r="N9" s="73">
        <v>541872</v>
      </c>
    </row>
    <row r="10" spans="1:14" ht="11.25">
      <c r="A10" s="72" t="s">
        <v>22</v>
      </c>
      <c r="B10" s="73">
        <v>76638</v>
      </c>
      <c r="C10" s="73">
        <v>161673</v>
      </c>
      <c r="D10" s="73">
        <v>395.07</v>
      </c>
      <c r="E10" s="73">
        <v>33.044</v>
      </c>
      <c r="F10" s="73">
        <v>296.07</v>
      </c>
      <c r="G10" s="73">
        <v>143.64</v>
      </c>
      <c r="H10" s="73">
        <v>0</v>
      </c>
      <c r="I10" s="73">
        <v>0</v>
      </c>
      <c r="J10" s="73">
        <v>0</v>
      </c>
      <c r="K10" s="73">
        <v>0</v>
      </c>
      <c r="L10" s="73">
        <v>0</v>
      </c>
      <c r="M10" s="73">
        <v>0</v>
      </c>
      <c r="N10" s="73">
        <v>239179</v>
      </c>
    </row>
    <row r="11" spans="1:14" ht="11.25">
      <c r="A11" s="72" t="s">
        <v>23</v>
      </c>
      <c r="B11" s="73">
        <v>733809</v>
      </c>
      <c r="C11" s="73">
        <v>88961</v>
      </c>
      <c r="D11" s="73">
        <v>0</v>
      </c>
      <c r="E11" s="73">
        <v>0</v>
      </c>
      <c r="F11" s="73">
        <v>0</v>
      </c>
      <c r="G11" s="73">
        <v>0</v>
      </c>
      <c r="H11" s="73">
        <v>0</v>
      </c>
      <c r="I11" s="73">
        <v>0</v>
      </c>
      <c r="J11" s="73">
        <v>0</v>
      </c>
      <c r="K11" s="73">
        <v>0</v>
      </c>
      <c r="L11" s="73">
        <v>0</v>
      </c>
      <c r="M11" s="73">
        <v>0</v>
      </c>
      <c r="N11" s="73">
        <v>822770</v>
      </c>
    </row>
    <row r="12" spans="1:14" ht="11.25">
      <c r="A12" s="72" t="s">
        <v>0</v>
      </c>
      <c r="B12" s="73">
        <v>884961</v>
      </c>
      <c r="C12" s="73">
        <v>566791</v>
      </c>
      <c r="D12" s="73">
        <v>30120.1</v>
      </c>
      <c r="E12" s="73">
        <v>9780.81</v>
      </c>
      <c r="F12" s="73">
        <v>90272.7</v>
      </c>
      <c r="G12" s="73">
        <v>38575.8</v>
      </c>
      <c r="H12" s="73">
        <v>8636.04</v>
      </c>
      <c r="I12" s="73">
        <v>68454.5</v>
      </c>
      <c r="J12" s="73">
        <v>17430.3</v>
      </c>
      <c r="K12" s="73">
        <v>5185.19</v>
      </c>
      <c r="L12" s="73">
        <v>11927.4</v>
      </c>
      <c r="M12" s="73">
        <v>4525.86</v>
      </c>
      <c r="N12" s="73">
        <v>1736661</v>
      </c>
    </row>
  </sheetData>
  <mergeCells count="2">
    <mergeCell ref="B6:M6"/>
    <mergeCell ref="N6:N7"/>
  </mergeCells>
  <printOptions/>
  <pageMargins left="0.25" right="0.2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N15"/>
  <sheetViews>
    <sheetView showGridLines="0" workbookViewId="0" topLeftCell="A1">
      <selection activeCell="A3" sqref="A3"/>
    </sheetView>
  </sheetViews>
  <sheetFormatPr defaultColWidth="9.140625" defaultRowHeight="12.75"/>
  <cols>
    <col min="1" max="1" width="12.00390625" style="3" customWidth="1"/>
    <col min="2" max="2" width="8.00390625" style="3" customWidth="1"/>
    <col min="3" max="3" width="7.8515625" style="3" customWidth="1"/>
    <col min="4" max="4" width="9.57421875" style="3" customWidth="1"/>
    <col min="5" max="5" width="10.00390625" style="3" customWidth="1"/>
    <col min="6" max="6" width="9.00390625" style="3" customWidth="1"/>
    <col min="7" max="7" width="10.00390625" style="3" customWidth="1"/>
    <col min="8" max="8" width="9.8515625" style="3" customWidth="1"/>
    <col min="9" max="9" width="7.57421875" style="3" customWidth="1"/>
    <col min="10" max="10" width="10.28125" style="3" customWidth="1"/>
    <col min="11" max="11" width="7.8515625" style="3" customWidth="1"/>
    <col min="12" max="12" width="11.28125" style="3" customWidth="1"/>
    <col min="13" max="13" width="11.57421875" style="3" customWidth="1"/>
    <col min="14" max="14" width="8.00390625" style="3" customWidth="1"/>
    <col min="15" max="16384" width="9.140625" style="3" customWidth="1"/>
  </cols>
  <sheetData>
    <row r="1" ht="20.25">
      <c r="A1" s="41" t="s">
        <v>92</v>
      </c>
    </row>
    <row r="4" spans="1:13" ht="12.75" customHeight="1">
      <c r="A4" s="61"/>
      <c r="B4" s="117" t="s">
        <v>105</v>
      </c>
      <c r="C4" s="118"/>
      <c r="D4" s="118"/>
      <c r="E4" s="118"/>
      <c r="F4" s="118"/>
      <c r="G4" s="118"/>
      <c r="H4" s="118"/>
      <c r="I4" s="118"/>
      <c r="J4" s="118"/>
      <c r="K4" s="118"/>
      <c r="L4" s="118"/>
      <c r="M4" s="119"/>
    </row>
    <row r="5" spans="1:14" ht="45">
      <c r="A5" s="69" t="s">
        <v>106</v>
      </c>
      <c r="B5" s="60" t="s">
        <v>93</v>
      </c>
      <c r="C5" s="60" t="s">
        <v>94</v>
      </c>
      <c r="D5" s="60" t="s">
        <v>95</v>
      </c>
      <c r="E5" s="60" t="s">
        <v>13</v>
      </c>
      <c r="F5" s="60" t="s">
        <v>96</v>
      </c>
      <c r="G5" s="60" t="s">
        <v>97</v>
      </c>
      <c r="H5" s="60" t="s">
        <v>98</v>
      </c>
      <c r="I5" s="60" t="s">
        <v>99</v>
      </c>
      <c r="J5" s="60" t="s">
        <v>100</v>
      </c>
      <c r="K5" s="60" t="s">
        <v>101</v>
      </c>
      <c r="L5" s="60" t="s">
        <v>102</v>
      </c>
      <c r="M5" s="60" t="s">
        <v>103</v>
      </c>
      <c r="N5" s="68" t="s">
        <v>0</v>
      </c>
    </row>
    <row r="6" spans="1:14" ht="22.5">
      <c r="A6" s="59" t="s">
        <v>30</v>
      </c>
      <c r="B6" s="73">
        <v>884961</v>
      </c>
      <c r="C6" s="73">
        <v>0</v>
      </c>
      <c r="D6" s="73">
        <v>0</v>
      </c>
      <c r="E6" s="73">
        <v>0</v>
      </c>
      <c r="F6" s="73">
        <v>0</v>
      </c>
      <c r="G6" s="73">
        <v>0</v>
      </c>
      <c r="H6" s="73">
        <v>0</v>
      </c>
      <c r="I6" s="73">
        <v>0</v>
      </c>
      <c r="J6" s="73">
        <v>0</v>
      </c>
      <c r="K6" s="73">
        <v>0</v>
      </c>
      <c r="L6" s="73">
        <v>0</v>
      </c>
      <c r="M6" s="73">
        <v>0</v>
      </c>
      <c r="N6" s="73">
        <v>884961</v>
      </c>
    </row>
    <row r="7" spans="1:14" ht="22.5">
      <c r="A7" s="59" t="s">
        <v>31</v>
      </c>
      <c r="B7" s="73">
        <v>0</v>
      </c>
      <c r="C7" s="73">
        <v>370270</v>
      </c>
      <c r="D7" s="73">
        <v>0</v>
      </c>
      <c r="E7" s="73">
        <v>0</v>
      </c>
      <c r="F7" s="73">
        <v>0</v>
      </c>
      <c r="G7" s="73">
        <v>0</v>
      </c>
      <c r="H7" s="73">
        <v>0</v>
      </c>
      <c r="I7" s="73">
        <v>0</v>
      </c>
      <c r="J7" s="73">
        <v>0</v>
      </c>
      <c r="K7" s="73">
        <v>0</v>
      </c>
      <c r="L7" s="73">
        <v>0</v>
      </c>
      <c r="M7" s="73">
        <v>0</v>
      </c>
      <c r="N7" s="73">
        <v>370270</v>
      </c>
    </row>
    <row r="8" spans="1:14" ht="22.5">
      <c r="A8" s="59" t="s">
        <v>32</v>
      </c>
      <c r="B8" s="73">
        <v>0</v>
      </c>
      <c r="C8" s="73">
        <v>196521</v>
      </c>
      <c r="D8" s="73">
        <v>0</v>
      </c>
      <c r="E8" s="73">
        <v>0</v>
      </c>
      <c r="F8" s="73">
        <v>0</v>
      </c>
      <c r="G8" s="73">
        <v>0</v>
      </c>
      <c r="H8" s="73">
        <v>0</v>
      </c>
      <c r="I8" s="73">
        <v>0</v>
      </c>
      <c r="J8" s="73">
        <v>0</v>
      </c>
      <c r="K8" s="73">
        <v>0</v>
      </c>
      <c r="L8" s="73">
        <v>0</v>
      </c>
      <c r="M8" s="73">
        <v>0</v>
      </c>
      <c r="N8" s="73">
        <v>196521</v>
      </c>
    </row>
    <row r="9" spans="1:14" ht="67.5">
      <c r="A9" s="59" t="s">
        <v>33</v>
      </c>
      <c r="B9" s="73">
        <v>0</v>
      </c>
      <c r="C9" s="73">
        <v>0</v>
      </c>
      <c r="D9" s="73">
        <v>24287</v>
      </c>
      <c r="E9" s="73">
        <v>0</v>
      </c>
      <c r="F9" s="73">
        <v>64855</v>
      </c>
      <c r="G9" s="73">
        <v>1286.9</v>
      </c>
      <c r="H9" s="73">
        <v>0</v>
      </c>
      <c r="I9" s="73">
        <v>289.92</v>
      </c>
      <c r="J9" s="73">
        <v>0</v>
      </c>
      <c r="K9" s="73">
        <v>0</v>
      </c>
      <c r="L9" s="73">
        <v>0</v>
      </c>
      <c r="M9" s="73">
        <v>0</v>
      </c>
      <c r="N9" s="73">
        <v>90719</v>
      </c>
    </row>
    <row r="10" spans="1:14" ht="56.25">
      <c r="A10" s="59" t="s">
        <v>34</v>
      </c>
      <c r="B10" s="73">
        <v>0</v>
      </c>
      <c r="C10" s="73">
        <v>0</v>
      </c>
      <c r="D10" s="73">
        <v>0</v>
      </c>
      <c r="E10" s="73">
        <v>0</v>
      </c>
      <c r="F10" s="73">
        <v>0</v>
      </c>
      <c r="G10" s="73">
        <v>0</v>
      </c>
      <c r="H10" s="73">
        <v>0</v>
      </c>
      <c r="I10" s="73">
        <v>44268</v>
      </c>
      <c r="J10" s="73">
        <v>449.7</v>
      </c>
      <c r="K10" s="73">
        <v>0</v>
      </c>
      <c r="L10" s="73">
        <v>0</v>
      </c>
      <c r="M10" s="73">
        <v>0</v>
      </c>
      <c r="N10" s="73">
        <v>44718</v>
      </c>
    </row>
    <row r="11" spans="1:14" ht="67.5">
      <c r="A11" s="59" t="s">
        <v>35</v>
      </c>
      <c r="B11" s="73">
        <v>0</v>
      </c>
      <c r="C11" s="73">
        <v>0</v>
      </c>
      <c r="D11" s="73">
        <v>5700.6</v>
      </c>
      <c r="E11" s="73">
        <v>8525.4</v>
      </c>
      <c r="F11" s="73">
        <v>24862</v>
      </c>
      <c r="G11" s="73">
        <v>36319</v>
      </c>
      <c r="H11" s="73">
        <v>1611.9</v>
      </c>
      <c r="I11" s="73">
        <v>494.24</v>
      </c>
      <c r="J11" s="73">
        <v>141.85</v>
      </c>
      <c r="K11" s="73">
        <v>0</v>
      </c>
      <c r="L11" s="73">
        <v>0</v>
      </c>
      <c r="M11" s="73">
        <v>0</v>
      </c>
      <c r="N11" s="73">
        <v>77655</v>
      </c>
    </row>
    <row r="12" spans="1:14" ht="67.5">
      <c r="A12" s="59" t="s">
        <v>36</v>
      </c>
      <c r="B12" s="73">
        <v>0</v>
      </c>
      <c r="C12" s="73">
        <v>0</v>
      </c>
      <c r="D12" s="73">
        <v>0</v>
      </c>
      <c r="E12" s="73">
        <v>0</v>
      </c>
      <c r="F12" s="73">
        <v>0</v>
      </c>
      <c r="G12" s="73">
        <v>0</v>
      </c>
      <c r="H12" s="73">
        <v>0</v>
      </c>
      <c r="I12" s="73">
        <v>21146</v>
      </c>
      <c r="J12" s="73">
        <v>16302</v>
      </c>
      <c r="K12" s="73">
        <v>945.4</v>
      </c>
      <c r="L12" s="73">
        <v>11538</v>
      </c>
      <c r="M12" s="73">
        <v>208.36</v>
      </c>
      <c r="N12" s="73">
        <v>50140</v>
      </c>
    </row>
    <row r="13" spans="1:14" ht="67.5">
      <c r="A13" s="59" t="s">
        <v>37</v>
      </c>
      <c r="B13" s="73">
        <v>0</v>
      </c>
      <c r="C13" s="73">
        <v>0</v>
      </c>
      <c r="D13" s="73">
        <v>132.94</v>
      </c>
      <c r="E13" s="73">
        <v>1255.4</v>
      </c>
      <c r="F13" s="73">
        <v>555.56</v>
      </c>
      <c r="G13" s="73">
        <v>970.28</v>
      </c>
      <c r="H13" s="73">
        <v>7024.1</v>
      </c>
      <c r="I13" s="73">
        <v>0</v>
      </c>
      <c r="J13" s="73">
        <v>0</v>
      </c>
      <c r="K13" s="73">
        <v>0</v>
      </c>
      <c r="L13" s="73">
        <v>0</v>
      </c>
      <c r="M13" s="73">
        <v>0</v>
      </c>
      <c r="N13" s="73">
        <v>9938.3</v>
      </c>
    </row>
    <row r="14" spans="1:14" ht="67.5">
      <c r="A14" s="59" t="s">
        <v>38</v>
      </c>
      <c r="B14" s="73">
        <v>0</v>
      </c>
      <c r="C14" s="73">
        <v>0</v>
      </c>
      <c r="D14" s="73">
        <v>0</v>
      </c>
      <c r="E14" s="73">
        <v>0</v>
      </c>
      <c r="F14" s="73">
        <v>0</v>
      </c>
      <c r="G14" s="73">
        <v>0</v>
      </c>
      <c r="H14" s="73">
        <v>0</v>
      </c>
      <c r="I14" s="73">
        <v>2256.6</v>
      </c>
      <c r="J14" s="73">
        <v>536.58</v>
      </c>
      <c r="K14" s="73">
        <v>4239.8</v>
      </c>
      <c r="L14" s="73">
        <v>389.39</v>
      </c>
      <c r="M14" s="73">
        <v>4317.5</v>
      </c>
      <c r="N14" s="73">
        <v>11740</v>
      </c>
    </row>
    <row r="15" spans="1:14" ht="11.25">
      <c r="A15" s="58" t="s">
        <v>0</v>
      </c>
      <c r="B15" s="73">
        <v>884961</v>
      </c>
      <c r="C15" s="73">
        <v>566791</v>
      </c>
      <c r="D15" s="73">
        <v>30120.1</v>
      </c>
      <c r="E15" s="73">
        <v>9780.81</v>
      </c>
      <c r="F15" s="73">
        <v>90272.7</v>
      </c>
      <c r="G15" s="73">
        <v>38575.8</v>
      </c>
      <c r="H15" s="73">
        <v>8636.04</v>
      </c>
      <c r="I15" s="73">
        <v>68454.5</v>
      </c>
      <c r="J15" s="73">
        <v>17430.3</v>
      </c>
      <c r="K15" s="73">
        <v>5185.19</v>
      </c>
      <c r="L15" s="73">
        <v>11927.4</v>
      </c>
      <c r="M15" s="73">
        <v>4525.86</v>
      </c>
      <c r="N15" s="73">
        <v>1736661</v>
      </c>
    </row>
  </sheetData>
  <mergeCells count="1">
    <mergeCell ref="B4:M4"/>
  </mergeCells>
  <printOptions/>
  <pageMargins left="0.25" right="0.2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31"/>
  <sheetViews>
    <sheetView showGridLines="0" workbookViewId="0" topLeftCell="A1">
      <selection activeCell="A3" sqref="A3"/>
    </sheetView>
  </sheetViews>
  <sheetFormatPr defaultColWidth="9.140625" defaultRowHeight="12.75"/>
  <cols>
    <col min="1" max="1" width="2.57421875" style="3" customWidth="1"/>
    <col min="2" max="2" width="41.00390625" style="3" customWidth="1"/>
    <col min="3" max="3" width="8.8515625" style="3" customWidth="1"/>
    <col min="4" max="4" width="13.00390625" style="3" customWidth="1"/>
    <col min="5" max="5" width="15.7109375" style="3" customWidth="1"/>
    <col min="6" max="6" width="15.421875" style="3" customWidth="1"/>
    <col min="7" max="7" width="15.140625" style="3" customWidth="1"/>
    <col min="8" max="8" width="16.140625" style="3" customWidth="1"/>
    <col min="9" max="16384" width="9.140625" style="3" customWidth="1"/>
  </cols>
  <sheetData>
    <row r="1" spans="1:8" ht="15.75">
      <c r="A1" s="102" t="s">
        <v>57</v>
      </c>
      <c r="B1" s="103"/>
      <c r="C1" s="103"/>
      <c r="D1" s="103"/>
      <c r="E1" s="103"/>
      <c r="F1" s="103"/>
      <c r="G1" s="103"/>
      <c r="H1" s="103"/>
    </row>
    <row r="6" spans="1:2" ht="11.25">
      <c r="A6" s="4" t="s">
        <v>52</v>
      </c>
      <c r="B6" s="4"/>
    </row>
    <row r="7" spans="1:8" ht="11.25">
      <c r="A7" s="5"/>
      <c r="B7" s="5"/>
      <c r="C7" s="6" t="s">
        <v>15</v>
      </c>
      <c r="D7" s="7" t="s">
        <v>23</v>
      </c>
      <c r="E7" s="7" t="s">
        <v>22</v>
      </c>
      <c r="F7" s="7" t="s">
        <v>21</v>
      </c>
      <c r="G7" s="6" t="s">
        <v>20</v>
      </c>
      <c r="H7" s="6" t="s">
        <v>0</v>
      </c>
    </row>
    <row r="8" spans="1:8" ht="21.75" customHeight="1">
      <c r="A8" s="9" t="s">
        <v>14</v>
      </c>
      <c r="B8" s="9"/>
      <c r="C8" s="15">
        <v>2004</v>
      </c>
      <c r="D8" s="10">
        <v>822.7701999999999</v>
      </c>
      <c r="E8" s="10">
        <v>239.17870000000002</v>
      </c>
      <c r="F8" s="10">
        <v>541.8718</v>
      </c>
      <c r="G8" s="10">
        <v>132.8404</v>
      </c>
      <c r="H8" s="10">
        <v>1736.6611</v>
      </c>
    </row>
    <row r="9" spans="1:8" ht="11.25">
      <c r="A9" s="9" t="s">
        <v>16</v>
      </c>
      <c r="B9" s="9"/>
      <c r="C9" s="15">
        <v>2004</v>
      </c>
      <c r="D9" s="10">
        <v>18176.692</v>
      </c>
      <c r="E9" s="10">
        <v>5903.31</v>
      </c>
      <c r="F9" s="10">
        <v>12131.157</v>
      </c>
      <c r="G9" s="10">
        <v>3463.549</v>
      </c>
      <c r="H9" s="10">
        <v>39674.708</v>
      </c>
    </row>
    <row r="10" spans="1:8" ht="11.25">
      <c r="A10" s="9" t="s">
        <v>27</v>
      </c>
      <c r="B10" s="9"/>
      <c r="C10" s="15">
        <v>2004</v>
      </c>
      <c r="D10" s="10">
        <v>5928.4</v>
      </c>
      <c r="E10" s="10">
        <v>1701.434</v>
      </c>
      <c r="F10" s="10">
        <v>4058.504</v>
      </c>
      <c r="G10" s="10">
        <v>1353.191</v>
      </c>
      <c r="H10" s="10">
        <v>13041.529</v>
      </c>
    </row>
    <row r="11" spans="1:8" ht="11.25">
      <c r="A11" s="9" t="s">
        <v>28</v>
      </c>
      <c r="B11" s="9"/>
      <c r="C11" s="15">
        <v>1999</v>
      </c>
      <c r="D11" s="10">
        <v>5958.856</v>
      </c>
      <c r="E11" s="10">
        <v>1669.13</v>
      </c>
      <c r="F11" s="10">
        <v>4371.275</v>
      </c>
      <c r="G11" s="10">
        <v>1584.106</v>
      </c>
      <c r="H11" s="10">
        <v>13583.367</v>
      </c>
    </row>
    <row r="12" spans="1:8" ht="18" customHeight="1">
      <c r="A12" s="9" t="s">
        <v>19</v>
      </c>
      <c r="B12" s="9"/>
      <c r="C12" s="15">
        <v>2004</v>
      </c>
      <c r="D12" s="10">
        <v>480.9661</v>
      </c>
      <c r="E12" s="10">
        <v>135.5635</v>
      </c>
      <c r="F12" s="10">
        <v>311.01090000000005</v>
      </c>
      <c r="G12" s="10">
        <v>75.41233</v>
      </c>
      <c r="H12" s="10">
        <v>1002.9528300000001</v>
      </c>
    </row>
    <row r="13" spans="1:8" ht="11.25">
      <c r="A13" s="9" t="s">
        <v>24</v>
      </c>
      <c r="B13" s="9"/>
      <c r="C13" s="15">
        <v>1999</v>
      </c>
      <c r="D13" s="13">
        <v>954.96</v>
      </c>
      <c r="E13" s="13">
        <v>296.096</v>
      </c>
      <c r="F13" s="13">
        <v>789.419</v>
      </c>
      <c r="G13" s="13">
        <v>288.749</v>
      </c>
      <c r="H13" s="10">
        <v>2329.224</v>
      </c>
    </row>
    <row r="14" spans="1:8" ht="11.25">
      <c r="A14" s="9"/>
      <c r="B14" s="9" t="s">
        <v>26</v>
      </c>
      <c r="C14" s="15">
        <v>1999</v>
      </c>
      <c r="D14" s="10">
        <v>781.162</v>
      </c>
      <c r="E14" s="10">
        <v>236.831</v>
      </c>
      <c r="F14" s="10">
        <v>600.35</v>
      </c>
      <c r="G14" s="10">
        <v>200.591</v>
      </c>
      <c r="H14" s="10">
        <v>1818.934</v>
      </c>
    </row>
    <row r="15" spans="1:8" ht="11.25">
      <c r="A15" s="5"/>
      <c r="B15" s="5" t="s">
        <v>25</v>
      </c>
      <c r="C15" s="5">
        <v>1999</v>
      </c>
      <c r="D15" s="11">
        <v>173.798</v>
      </c>
      <c r="E15" s="11">
        <v>59.265</v>
      </c>
      <c r="F15" s="16">
        <v>189.069</v>
      </c>
      <c r="G15" s="11">
        <v>88.158</v>
      </c>
      <c r="H15" s="11">
        <v>510.29</v>
      </c>
    </row>
    <row r="16" spans="4:8" ht="11.25">
      <c r="D16" s="14"/>
      <c r="E16" s="14"/>
      <c r="F16" s="14"/>
      <c r="G16" s="14"/>
      <c r="H16" s="14"/>
    </row>
    <row r="17" spans="4:8" ht="11.25">
      <c r="D17" s="14"/>
      <c r="E17" s="14"/>
      <c r="F17" s="14"/>
      <c r="G17" s="14"/>
      <c r="H17" s="14"/>
    </row>
    <row r="18" spans="4:8" ht="11.25">
      <c r="D18" s="8"/>
      <c r="E18" s="8"/>
      <c r="F18" s="8"/>
      <c r="G18" s="8"/>
      <c r="H18" s="8"/>
    </row>
    <row r="19" spans="1:2" ht="11.25">
      <c r="A19" s="4" t="s">
        <v>18</v>
      </c>
      <c r="B19" s="4"/>
    </row>
    <row r="20" spans="1:8" ht="11.25">
      <c r="A20" s="5"/>
      <c r="B20" s="5"/>
      <c r="C20" s="6" t="s">
        <v>15</v>
      </c>
      <c r="D20" s="7" t="s">
        <v>23</v>
      </c>
      <c r="E20" s="7" t="s">
        <v>22</v>
      </c>
      <c r="F20" s="7" t="s">
        <v>21</v>
      </c>
      <c r="G20" s="6" t="s">
        <v>20</v>
      </c>
      <c r="H20" s="6" t="s">
        <v>0</v>
      </c>
    </row>
    <row r="21" spans="1:8" ht="20.25" customHeight="1">
      <c r="A21" s="9" t="s">
        <v>14</v>
      </c>
      <c r="B21" s="9"/>
      <c r="C21" s="15">
        <v>2004</v>
      </c>
      <c r="D21" s="10">
        <f aca="true" t="shared" si="0" ref="D21:H28">(D8/$H8)*100</f>
        <v>47.37655493060793</v>
      </c>
      <c r="E21" s="10">
        <f t="shared" si="0"/>
        <v>13.772330133956476</v>
      </c>
      <c r="F21" s="10">
        <f t="shared" si="0"/>
        <v>31.201931107917368</v>
      </c>
      <c r="G21" s="10">
        <f t="shared" si="0"/>
        <v>7.649183827518217</v>
      </c>
      <c r="H21" s="10">
        <f t="shared" si="0"/>
        <v>100</v>
      </c>
    </row>
    <row r="22" spans="1:8" ht="11.25">
      <c r="A22" s="9" t="s">
        <v>16</v>
      </c>
      <c r="B22" s="9"/>
      <c r="C22" s="15">
        <v>2004</v>
      </c>
      <c r="D22" s="10">
        <f t="shared" si="0"/>
        <v>45.81430567806573</v>
      </c>
      <c r="E22" s="10">
        <f t="shared" si="0"/>
        <v>14.879277750449985</v>
      </c>
      <c r="F22" s="10">
        <f t="shared" si="0"/>
        <v>30.57655017902085</v>
      </c>
      <c r="G22" s="10">
        <f t="shared" si="0"/>
        <v>8.729866392463432</v>
      </c>
      <c r="H22" s="10">
        <f t="shared" si="0"/>
        <v>100</v>
      </c>
    </row>
    <row r="23" spans="1:8" ht="11.25">
      <c r="A23" s="9" t="s">
        <v>27</v>
      </c>
      <c r="B23" s="9"/>
      <c r="C23" s="15">
        <v>2004</v>
      </c>
      <c r="D23" s="10">
        <f t="shared" si="0"/>
        <v>45.45786004079736</v>
      </c>
      <c r="E23" s="10">
        <f t="shared" si="0"/>
        <v>13.046277012457663</v>
      </c>
      <c r="F23" s="10">
        <f t="shared" si="0"/>
        <v>31.119847987149356</v>
      </c>
      <c r="G23" s="10">
        <f t="shared" si="0"/>
        <v>10.376014959595611</v>
      </c>
      <c r="H23" s="10">
        <f t="shared" si="0"/>
        <v>100</v>
      </c>
    </row>
    <row r="24" spans="1:8" ht="11.25">
      <c r="A24" s="9" t="s">
        <v>28</v>
      </c>
      <c r="B24" s="9"/>
      <c r="C24" s="15">
        <v>1999</v>
      </c>
      <c r="D24" s="10">
        <f t="shared" si="0"/>
        <v>43.868769797650316</v>
      </c>
      <c r="E24" s="10">
        <f t="shared" si="0"/>
        <v>12.288043163377683</v>
      </c>
      <c r="F24" s="10">
        <f t="shared" si="0"/>
        <v>32.18108588246198</v>
      </c>
      <c r="G24" s="10">
        <f t="shared" si="0"/>
        <v>11.662101156510017</v>
      </c>
      <c r="H24" s="10">
        <f t="shared" si="0"/>
        <v>100</v>
      </c>
    </row>
    <row r="25" spans="1:8" ht="19.5" customHeight="1">
      <c r="A25" s="9" t="s">
        <v>19</v>
      </c>
      <c r="B25" s="9"/>
      <c r="C25" s="15">
        <v>2004</v>
      </c>
      <c r="D25" s="10">
        <f t="shared" si="0"/>
        <v>47.95500701663107</v>
      </c>
      <c r="E25" s="10">
        <f t="shared" si="0"/>
        <v>13.51643825562564</v>
      </c>
      <c r="F25" s="10">
        <f t="shared" si="0"/>
        <v>31.009524146813565</v>
      </c>
      <c r="G25" s="10">
        <f t="shared" si="0"/>
        <v>7.519030580929713</v>
      </c>
      <c r="H25" s="10">
        <f t="shared" si="0"/>
        <v>100</v>
      </c>
    </row>
    <row r="26" spans="1:8" ht="11.25">
      <c r="A26" s="9" t="s">
        <v>29</v>
      </c>
      <c r="B26" s="9"/>
      <c r="C26" s="15">
        <v>1999</v>
      </c>
      <c r="D26" s="10">
        <f t="shared" si="0"/>
        <v>40.999062348662044</v>
      </c>
      <c r="E26" s="10">
        <f t="shared" si="0"/>
        <v>12.712216600893688</v>
      </c>
      <c r="F26" s="10">
        <f t="shared" si="0"/>
        <v>33.89193139002517</v>
      </c>
      <c r="G26" s="10">
        <f t="shared" si="0"/>
        <v>12.396789660419092</v>
      </c>
      <c r="H26" s="10">
        <f t="shared" si="0"/>
        <v>100</v>
      </c>
    </row>
    <row r="27" spans="1:8" ht="11.25">
      <c r="A27" s="9"/>
      <c r="B27" s="9" t="s">
        <v>26</v>
      </c>
      <c r="C27" s="15">
        <v>1999</v>
      </c>
      <c r="D27" s="10">
        <f t="shared" si="0"/>
        <v>42.9461431805662</v>
      </c>
      <c r="E27" s="10">
        <f t="shared" si="0"/>
        <v>13.020318494238934</v>
      </c>
      <c r="F27" s="10">
        <f t="shared" si="0"/>
        <v>33.00559558510645</v>
      </c>
      <c r="G27" s="10">
        <f t="shared" si="0"/>
        <v>11.027942740088426</v>
      </c>
      <c r="H27" s="10">
        <f t="shared" si="0"/>
        <v>100</v>
      </c>
    </row>
    <row r="28" spans="1:8" ht="11.25">
      <c r="A28" s="5"/>
      <c r="B28" s="5" t="s">
        <v>25</v>
      </c>
      <c r="C28" s="5">
        <v>1999</v>
      </c>
      <c r="D28" s="11">
        <f t="shared" si="0"/>
        <v>34.058672519547706</v>
      </c>
      <c r="E28" s="11">
        <f t="shared" si="0"/>
        <v>11.613984205059866</v>
      </c>
      <c r="F28" s="11">
        <f t="shared" si="0"/>
        <v>37.051284563679474</v>
      </c>
      <c r="G28" s="11">
        <f t="shared" si="0"/>
        <v>17.276058711712945</v>
      </c>
      <c r="H28" s="11">
        <f t="shared" si="0"/>
        <v>100</v>
      </c>
    </row>
    <row r="31" ht="11.25">
      <c r="A31" s="3" t="s">
        <v>84</v>
      </c>
    </row>
  </sheetData>
  <mergeCells count="1">
    <mergeCell ref="A1:H1"/>
  </mergeCells>
  <printOptions horizontalCentered="1"/>
  <pageMargins left="0.5" right="0.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31"/>
  <sheetViews>
    <sheetView showGridLines="0" workbookViewId="0" topLeftCell="A1">
      <selection activeCell="B3" sqref="B3"/>
    </sheetView>
  </sheetViews>
  <sheetFormatPr defaultColWidth="9.140625" defaultRowHeight="12.75"/>
  <cols>
    <col min="1" max="1" width="2.57421875" style="3" customWidth="1"/>
    <col min="2" max="2" width="34.8515625" style="3" customWidth="1"/>
    <col min="3" max="3" width="9.7109375" style="3" customWidth="1"/>
    <col min="4" max="4" width="11.00390625" style="3" customWidth="1"/>
    <col min="5" max="5" width="10.57421875" style="3" customWidth="1"/>
    <col min="6" max="6" width="9.28125" style="3" customWidth="1"/>
    <col min="7" max="7" width="9.57421875" style="3" customWidth="1"/>
    <col min="8" max="8" width="10.421875" style="3" customWidth="1"/>
    <col min="9" max="9" width="11.8515625" style="3" customWidth="1"/>
    <col min="10" max="10" width="14.8515625" style="3" customWidth="1"/>
    <col min="11" max="16384" width="9.140625" style="3" customWidth="1"/>
  </cols>
  <sheetData>
    <row r="1" spans="1:10" ht="15.75">
      <c r="A1" s="102" t="s">
        <v>57</v>
      </c>
      <c r="B1" s="103"/>
      <c r="C1" s="103"/>
      <c r="D1" s="103"/>
      <c r="E1" s="103"/>
      <c r="F1" s="103"/>
      <c r="G1" s="103"/>
      <c r="H1" s="103"/>
      <c r="I1" s="103"/>
      <c r="J1" s="103"/>
    </row>
    <row r="6" spans="1:2" ht="11.25">
      <c r="A6" s="4" t="s">
        <v>52</v>
      </c>
      <c r="B6" s="4"/>
    </row>
    <row r="7" spans="1:10" ht="27.75" customHeight="1">
      <c r="A7" s="5"/>
      <c r="B7" s="5"/>
      <c r="C7" s="6" t="s">
        <v>15</v>
      </c>
      <c r="D7" s="7" t="s">
        <v>54</v>
      </c>
      <c r="E7" s="7" t="s">
        <v>53</v>
      </c>
      <c r="F7" s="7" t="s">
        <v>22</v>
      </c>
      <c r="G7" s="7" t="s">
        <v>21</v>
      </c>
      <c r="H7" s="7" t="s">
        <v>82</v>
      </c>
      <c r="I7" s="7" t="s">
        <v>83</v>
      </c>
      <c r="J7" s="7" t="s">
        <v>0</v>
      </c>
    </row>
    <row r="8" spans="1:10" ht="21.75" customHeight="1">
      <c r="A8" s="9" t="s">
        <v>14</v>
      </c>
      <c r="B8" s="9"/>
      <c r="C8" s="15">
        <v>2004</v>
      </c>
      <c r="D8" s="10">
        <v>733.8095</v>
      </c>
      <c r="E8" s="10">
        <v>88.96075</v>
      </c>
      <c r="F8" s="10">
        <v>239.17870000000002</v>
      </c>
      <c r="G8" s="10">
        <v>541.8718</v>
      </c>
      <c r="H8" s="10">
        <v>114.4934</v>
      </c>
      <c r="I8" s="10">
        <v>18.347080000000002</v>
      </c>
      <c r="J8" s="10">
        <v>1736.66123</v>
      </c>
    </row>
    <row r="9" spans="1:10" ht="11.25">
      <c r="A9" s="9" t="s">
        <v>16</v>
      </c>
      <c r="B9" s="9"/>
      <c r="C9" s="15">
        <v>2004</v>
      </c>
      <c r="D9" s="10">
        <v>16363.435</v>
      </c>
      <c r="E9" s="10">
        <v>1813.257</v>
      </c>
      <c r="F9" s="10">
        <v>5903.31</v>
      </c>
      <c r="G9" s="10">
        <v>12131.157</v>
      </c>
      <c r="H9" s="10">
        <v>2991.737</v>
      </c>
      <c r="I9" s="10">
        <v>471.812</v>
      </c>
      <c r="J9" s="10">
        <v>39674.708</v>
      </c>
    </row>
    <row r="10" spans="1:10" ht="11.25">
      <c r="A10" s="9" t="s">
        <v>27</v>
      </c>
      <c r="B10" s="9"/>
      <c r="C10" s="15">
        <v>2004</v>
      </c>
      <c r="D10" s="10">
        <v>5359.413</v>
      </c>
      <c r="E10" s="10">
        <v>568.987</v>
      </c>
      <c r="F10" s="10">
        <v>1701.434</v>
      </c>
      <c r="G10" s="10">
        <v>4058.504</v>
      </c>
      <c r="H10" s="10">
        <v>1146.056</v>
      </c>
      <c r="I10" s="10">
        <v>207.135</v>
      </c>
      <c r="J10" s="10">
        <v>13041.529</v>
      </c>
    </row>
    <row r="11" spans="1:10" ht="11.25">
      <c r="A11" s="9" t="s">
        <v>28</v>
      </c>
      <c r="B11" s="9"/>
      <c r="C11" s="15">
        <v>1999</v>
      </c>
      <c r="D11" s="10">
        <v>5374.018</v>
      </c>
      <c r="E11" s="10">
        <v>584.838</v>
      </c>
      <c r="F11" s="10">
        <v>1669.13</v>
      </c>
      <c r="G11" s="10">
        <v>4371.275</v>
      </c>
      <c r="H11" s="10">
        <v>1327.919</v>
      </c>
      <c r="I11" s="10">
        <v>256.187</v>
      </c>
      <c r="J11" s="10">
        <v>13583.367</v>
      </c>
    </row>
    <row r="12" spans="1:10" ht="18" customHeight="1">
      <c r="A12" s="9" t="s">
        <v>19</v>
      </c>
      <c r="B12" s="9"/>
      <c r="C12" s="15">
        <v>2004</v>
      </c>
      <c r="D12" s="10">
        <v>430.326</v>
      </c>
      <c r="E12" s="10">
        <v>50.640089999999994</v>
      </c>
      <c r="F12" s="10">
        <v>135.5635</v>
      </c>
      <c r="G12" s="10">
        <v>311.01090000000005</v>
      </c>
      <c r="H12" s="10">
        <v>64.92114</v>
      </c>
      <c r="I12" s="10">
        <v>10.491190000000001</v>
      </c>
      <c r="J12" s="10">
        <v>1002.9528200000001</v>
      </c>
    </row>
    <row r="13" spans="1:10" ht="11.25">
      <c r="A13" s="9" t="s">
        <v>24</v>
      </c>
      <c r="B13" s="9"/>
      <c r="C13" s="15">
        <v>1999</v>
      </c>
      <c r="D13" s="13">
        <v>842.87</v>
      </c>
      <c r="E13" s="13">
        <v>112.09</v>
      </c>
      <c r="F13" s="13">
        <v>296.096</v>
      </c>
      <c r="G13" s="13">
        <v>789.419</v>
      </c>
      <c r="H13" s="13">
        <v>242.302</v>
      </c>
      <c r="I13" s="13">
        <v>46.447</v>
      </c>
      <c r="J13" s="10">
        <v>2329.224</v>
      </c>
    </row>
    <row r="14" spans="1:10" ht="11.25">
      <c r="A14" s="9"/>
      <c r="B14" s="9" t="s">
        <v>26</v>
      </c>
      <c r="C14" s="15">
        <v>1999</v>
      </c>
      <c r="D14" s="10">
        <v>687.599</v>
      </c>
      <c r="E14" s="10">
        <v>93.563</v>
      </c>
      <c r="F14" s="10">
        <v>236.831</v>
      </c>
      <c r="G14" s="10">
        <v>600.35</v>
      </c>
      <c r="H14" s="10">
        <v>171.529</v>
      </c>
      <c r="I14" s="10">
        <v>29.062</v>
      </c>
      <c r="J14" s="10">
        <v>1818.934</v>
      </c>
    </row>
    <row r="15" spans="1:10" ht="11.25">
      <c r="A15" s="5"/>
      <c r="B15" s="5" t="s">
        <v>25</v>
      </c>
      <c r="C15" s="5">
        <v>1999</v>
      </c>
      <c r="D15" s="11">
        <v>155.271</v>
      </c>
      <c r="E15" s="16">
        <v>18.527</v>
      </c>
      <c r="F15" s="11">
        <v>59.265</v>
      </c>
      <c r="G15" s="11">
        <v>189.069</v>
      </c>
      <c r="H15" s="16">
        <v>70.773</v>
      </c>
      <c r="I15" s="11">
        <v>17.385</v>
      </c>
      <c r="J15" s="11">
        <v>510.29</v>
      </c>
    </row>
    <row r="16" spans="4:10" ht="11.25">
      <c r="D16" s="14"/>
      <c r="E16" s="14"/>
      <c r="F16" s="14"/>
      <c r="G16" s="14"/>
      <c r="H16" s="14"/>
      <c r="I16" s="14"/>
      <c r="J16" s="14"/>
    </row>
    <row r="17" spans="4:10" ht="11.25">
      <c r="D17" s="14"/>
      <c r="E17" s="14"/>
      <c r="F17" s="14"/>
      <c r="G17" s="14"/>
      <c r="H17" s="14"/>
      <c r="I17" s="14"/>
      <c r="J17" s="14"/>
    </row>
    <row r="18" spans="4:10" ht="11.25">
      <c r="D18" s="8"/>
      <c r="E18" s="8"/>
      <c r="F18" s="8"/>
      <c r="G18" s="8"/>
      <c r="H18" s="8"/>
      <c r="I18" s="8"/>
      <c r="J18" s="8"/>
    </row>
    <row r="19" spans="1:2" ht="11.25">
      <c r="A19" s="4" t="s">
        <v>18</v>
      </c>
      <c r="B19" s="4"/>
    </row>
    <row r="20" spans="1:10" ht="21" customHeight="1">
      <c r="A20" s="5"/>
      <c r="B20" s="5"/>
      <c r="C20" s="6" t="s">
        <v>15</v>
      </c>
      <c r="D20" s="7" t="s">
        <v>54</v>
      </c>
      <c r="E20" s="7" t="s">
        <v>53</v>
      </c>
      <c r="F20" s="7" t="s">
        <v>22</v>
      </c>
      <c r="G20" s="7" t="s">
        <v>21</v>
      </c>
      <c r="H20" s="7" t="s">
        <v>82</v>
      </c>
      <c r="I20" s="7" t="s">
        <v>83</v>
      </c>
      <c r="J20" s="6" t="s">
        <v>0</v>
      </c>
    </row>
    <row r="21" spans="1:10" ht="20.25" customHeight="1">
      <c r="A21" s="9" t="s">
        <v>14</v>
      </c>
      <c r="B21" s="9"/>
      <c r="C21" s="15">
        <v>2004</v>
      </c>
      <c r="D21" s="10">
        <f aca="true" t="shared" si="0" ref="D21:D28">(D8/$J8)*100</f>
        <v>42.25403822713311</v>
      </c>
      <c r="E21" s="10">
        <f aca="true" t="shared" si="1" ref="E21:F28">(E8/$J8)*100</f>
        <v>5.1225160361298565</v>
      </c>
      <c r="F21" s="10">
        <f t="shared" si="1"/>
        <v>13.77232910301107</v>
      </c>
      <c r="G21" s="10">
        <f aca="true" t="shared" si="2" ref="G21:J28">(G8/$J8)*100</f>
        <v>31.20192877225687</v>
      </c>
      <c r="H21" s="10">
        <f t="shared" si="2"/>
        <v>6.59273081140874</v>
      </c>
      <c r="I21" s="10">
        <f aca="true" t="shared" si="3" ref="I21:I28">(I8/$J8)*100</f>
        <v>1.056457050060362</v>
      </c>
      <c r="J21" s="10">
        <f t="shared" si="2"/>
        <v>100</v>
      </c>
    </row>
    <row r="22" spans="1:10" ht="11.25">
      <c r="A22" s="9" t="s">
        <v>16</v>
      </c>
      <c r="B22" s="9"/>
      <c r="C22" s="15">
        <v>2004</v>
      </c>
      <c r="D22" s="10">
        <f t="shared" si="0"/>
        <v>41.24399604906985</v>
      </c>
      <c r="E22" s="10">
        <f t="shared" si="1"/>
        <v>4.570309628995883</v>
      </c>
      <c r="F22" s="10">
        <f t="shared" si="1"/>
        <v>14.879277750449985</v>
      </c>
      <c r="G22" s="10">
        <f t="shared" si="2"/>
        <v>30.57655017902085</v>
      </c>
      <c r="H22" s="10">
        <f t="shared" si="2"/>
        <v>7.540665453668873</v>
      </c>
      <c r="I22" s="10">
        <f t="shared" si="3"/>
        <v>1.189200938794559</v>
      </c>
      <c r="J22" s="10">
        <f t="shared" si="2"/>
        <v>100</v>
      </c>
    </row>
    <row r="23" spans="1:10" ht="11.25">
      <c r="A23" s="9" t="s">
        <v>27</v>
      </c>
      <c r="B23" s="9"/>
      <c r="C23" s="15">
        <v>2004</v>
      </c>
      <c r="D23" s="10">
        <f t="shared" si="0"/>
        <v>41.09497436995309</v>
      </c>
      <c r="E23" s="10">
        <f t="shared" si="1"/>
        <v>4.362885670844269</v>
      </c>
      <c r="F23" s="10">
        <f t="shared" si="1"/>
        <v>13.046277012457663</v>
      </c>
      <c r="G23" s="10">
        <f t="shared" si="2"/>
        <v>31.119847987149356</v>
      </c>
      <c r="H23" s="10">
        <f t="shared" si="2"/>
        <v>8.787742602880384</v>
      </c>
      <c r="I23" s="10">
        <f t="shared" si="3"/>
        <v>1.5882723567152284</v>
      </c>
      <c r="J23" s="10">
        <f t="shared" si="2"/>
        <v>100</v>
      </c>
    </row>
    <row r="24" spans="1:10" ht="11.25">
      <c r="A24" s="9" t="s">
        <v>28</v>
      </c>
      <c r="B24" s="9"/>
      <c r="C24" s="15">
        <v>1999</v>
      </c>
      <c r="D24" s="10">
        <f t="shared" si="0"/>
        <v>39.563224640841995</v>
      </c>
      <c r="E24" s="10">
        <f t="shared" si="1"/>
        <v>4.305545156808323</v>
      </c>
      <c r="F24" s="10">
        <f t="shared" si="1"/>
        <v>12.288043163377683</v>
      </c>
      <c r="G24" s="10">
        <f t="shared" si="2"/>
        <v>32.18108588246198</v>
      </c>
      <c r="H24" s="10">
        <f t="shared" si="2"/>
        <v>9.776066567295134</v>
      </c>
      <c r="I24" s="10">
        <f t="shared" si="3"/>
        <v>1.886034589214883</v>
      </c>
      <c r="J24" s="10">
        <f t="shared" si="2"/>
        <v>100</v>
      </c>
    </row>
    <row r="25" spans="1:10" ht="19.5" customHeight="1">
      <c r="A25" s="9" t="s">
        <v>19</v>
      </c>
      <c r="B25" s="9"/>
      <c r="C25" s="15">
        <v>2004</v>
      </c>
      <c r="D25" s="10">
        <f t="shared" si="0"/>
        <v>42.905906580929695</v>
      </c>
      <c r="E25" s="10">
        <f t="shared" si="1"/>
        <v>5.049099916783722</v>
      </c>
      <c r="F25" s="10">
        <f t="shared" si="1"/>
        <v>13.516438390392082</v>
      </c>
      <c r="G25" s="10">
        <f t="shared" si="2"/>
        <v>31.009524455995845</v>
      </c>
      <c r="H25" s="10">
        <f t="shared" si="2"/>
        <v>6.473000394973713</v>
      </c>
      <c r="I25" s="10">
        <f t="shared" si="3"/>
        <v>1.0460302609249357</v>
      </c>
      <c r="J25" s="10">
        <f t="shared" si="2"/>
        <v>100</v>
      </c>
    </row>
    <row r="26" spans="1:10" ht="11.25">
      <c r="A26" s="9" t="s">
        <v>29</v>
      </c>
      <c r="B26" s="9"/>
      <c r="C26" s="15">
        <v>1999</v>
      </c>
      <c r="D26" s="10">
        <f t="shared" si="0"/>
        <v>36.18673000106473</v>
      </c>
      <c r="E26" s="10">
        <f t="shared" si="1"/>
        <v>4.812332347597311</v>
      </c>
      <c r="F26" s="10">
        <f t="shared" si="1"/>
        <v>12.712216600893688</v>
      </c>
      <c r="G26" s="10">
        <f t="shared" si="2"/>
        <v>33.89193139002517</v>
      </c>
      <c r="H26" s="10">
        <f t="shared" si="2"/>
        <v>10.402692055379816</v>
      </c>
      <c r="I26" s="10">
        <f t="shared" si="3"/>
        <v>1.994097605039275</v>
      </c>
      <c r="J26" s="10">
        <f t="shared" si="2"/>
        <v>100</v>
      </c>
    </row>
    <row r="27" spans="1:10" ht="11.25">
      <c r="A27" s="9"/>
      <c r="B27" s="9" t="s">
        <v>26</v>
      </c>
      <c r="C27" s="15">
        <v>1999</v>
      </c>
      <c r="D27" s="10">
        <f t="shared" si="0"/>
        <v>37.80230618593088</v>
      </c>
      <c r="E27" s="10">
        <f t="shared" si="1"/>
        <v>5.143836994635319</v>
      </c>
      <c r="F27" s="10">
        <f t="shared" si="1"/>
        <v>13.020318494238934</v>
      </c>
      <c r="G27" s="10">
        <f t="shared" si="2"/>
        <v>33.00559558510645</v>
      </c>
      <c r="H27" s="10">
        <f t="shared" si="2"/>
        <v>9.430193728854373</v>
      </c>
      <c r="I27" s="10">
        <f t="shared" si="3"/>
        <v>1.5977490112340527</v>
      </c>
      <c r="J27" s="10">
        <f t="shared" si="2"/>
        <v>100</v>
      </c>
    </row>
    <row r="28" spans="1:10" ht="11.25">
      <c r="A28" s="5"/>
      <c r="B28" s="5" t="s">
        <v>25</v>
      </c>
      <c r="C28" s="5">
        <v>1999</v>
      </c>
      <c r="D28" s="11">
        <f t="shared" si="0"/>
        <v>30.42799192615963</v>
      </c>
      <c r="E28" s="11">
        <f t="shared" si="1"/>
        <v>3.6306805933880733</v>
      </c>
      <c r="F28" s="11">
        <f t="shared" si="1"/>
        <v>11.613984205059866</v>
      </c>
      <c r="G28" s="11">
        <f t="shared" si="2"/>
        <v>37.051284563679474</v>
      </c>
      <c r="H28" s="11">
        <f t="shared" si="2"/>
        <v>13.869172431362559</v>
      </c>
      <c r="I28" s="11">
        <f t="shared" si="3"/>
        <v>3.406886280350389</v>
      </c>
      <c r="J28" s="11">
        <f t="shared" si="2"/>
        <v>100</v>
      </c>
    </row>
    <row r="31" ht="11.25">
      <c r="A31" s="3" t="s">
        <v>84</v>
      </c>
    </row>
  </sheetData>
  <mergeCells count="1">
    <mergeCell ref="A1:J1"/>
  </mergeCells>
  <printOptions horizontalCentered="1"/>
  <pageMargins left="0.5" right="0.5" top="0.5" bottom="0.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J83"/>
  <sheetViews>
    <sheetView showGridLines="0" workbookViewId="0" topLeftCell="A1">
      <selection activeCell="E16" sqref="E16"/>
    </sheetView>
  </sheetViews>
  <sheetFormatPr defaultColWidth="9.140625" defaultRowHeight="12.75"/>
  <cols>
    <col min="1" max="1" width="1.8515625" style="75" customWidth="1"/>
    <col min="2" max="2" width="39.8515625" style="75" customWidth="1"/>
    <col min="3" max="3" width="11.140625" style="75" customWidth="1"/>
    <col min="4" max="4" width="12.7109375" style="75" customWidth="1"/>
    <col min="5" max="5" width="9.140625" style="75" customWidth="1"/>
    <col min="6" max="6" width="14.7109375" style="75" customWidth="1"/>
    <col min="7" max="16384" width="9.140625" style="75" customWidth="1"/>
  </cols>
  <sheetData>
    <row r="2" ht="12.75">
      <c r="A2" s="85" t="s">
        <v>85</v>
      </c>
    </row>
    <row r="3" spans="1:7" ht="12.75">
      <c r="A3" s="77"/>
      <c r="B3" s="77"/>
      <c r="C3" s="84" t="s">
        <v>109</v>
      </c>
      <c r="D3" s="84" t="s">
        <v>110</v>
      </c>
      <c r="E3" s="84" t="s">
        <v>88</v>
      </c>
      <c r="F3" s="84" t="s">
        <v>111</v>
      </c>
      <c r="G3" s="84" t="s">
        <v>87</v>
      </c>
    </row>
    <row r="4" spans="1:7" ht="12.75">
      <c r="A4" s="77" t="s">
        <v>14</v>
      </c>
      <c r="B4" s="77"/>
      <c r="C4" s="82">
        <v>1736.6611</v>
      </c>
      <c r="D4" s="83">
        <v>1736.66123</v>
      </c>
      <c r="E4" s="82">
        <v>1736.661104</v>
      </c>
      <c r="F4" s="82">
        <v>1736.6611079999998</v>
      </c>
      <c r="G4" s="82">
        <v>1736.661108</v>
      </c>
    </row>
    <row r="5" spans="1:7" ht="12.75">
      <c r="A5" s="77" t="s">
        <v>16</v>
      </c>
      <c r="B5" s="77"/>
      <c r="C5" s="82">
        <v>39674.708</v>
      </c>
      <c r="D5" s="83">
        <v>39674.708</v>
      </c>
      <c r="E5" s="82">
        <v>39674.708</v>
      </c>
      <c r="F5" s="82">
        <v>39674.708</v>
      </c>
      <c r="G5" s="82">
        <v>39674.708</v>
      </c>
    </row>
    <row r="6" spans="1:7" ht="12.75">
      <c r="A6" s="77" t="s">
        <v>27</v>
      </c>
      <c r="B6" s="77"/>
      <c r="C6" s="82">
        <v>13041.529</v>
      </c>
      <c r="D6" s="83">
        <v>13041.529</v>
      </c>
      <c r="E6" s="82">
        <v>13041.529</v>
      </c>
      <c r="F6" s="82">
        <v>13041.529</v>
      </c>
      <c r="G6" s="82">
        <v>13041.528999999999</v>
      </c>
    </row>
    <row r="7" spans="1:7" ht="12.75">
      <c r="A7" s="77" t="s">
        <v>28</v>
      </c>
      <c r="B7" s="77"/>
      <c r="C7" s="82">
        <v>13583.367</v>
      </c>
      <c r="D7" s="83">
        <v>13583.367</v>
      </c>
      <c r="E7" s="82">
        <v>13583.367000000002</v>
      </c>
      <c r="F7" s="82">
        <v>13583.367</v>
      </c>
      <c r="G7" s="82">
        <v>13583.367</v>
      </c>
    </row>
    <row r="8" spans="1:7" ht="12.75">
      <c r="A8" s="77" t="s">
        <v>19</v>
      </c>
      <c r="B8" s="77"/>
      <c r="C8" s="82">
        <v>1002.9528300000001</v>
      </c>
      <c r="D8" s="83">
        <v>1002.9528200000001</v>
      </c>
      <c r="E8" s="82">
        <v>1002.952924</v>
      </c>
      <c r="F8" s="82">
        <v>1002.9529210000002</v>
      </c>
      <c r="G8" s="82">
        <v>1002.9529209999998</v>
      </c>
    </row>
    <row r="9" spans="1:7" ht="12.75">
      <c r="A9" s="77" t="s">
        <v>24</v>
      </c>
      <c r="B9" s="77"/>
      <c r="C9" s="82">
        <v>2329.224</v>
      </c>
      <c r="D9" s="83">
        <v>2329.224</v>
      </c>
      <c r="E9" s="82">
        <v>2329.224</v>
      </c>
      <c r="F9" s="82">
        <v>2329.224</v>
      </c>
      <c r="G9" s="82">
        <v>2329.2239999999997</v>
      </c>
    </row>
    <row r="10" spans="1:7" ht="12.75">
      <c r="A10" s="77"/>
      <c r="B10" s="77" t="s">
        <v>26</v>
      </c>
      <c r="C10" s="82">
        <v>1818.934</v>
      </c>
      <c r="D10" s="83">
        <v>1818.934</v>
      </c>
      <c r="E10" s="82">
        <v>1818.9340000000002</v>
      </c>
      <c r="F10" s="82">
        <v>1818.934</v>
      </c>
      <c r="G10" s="82">
        <v>1818.9339999999997</v>
      </c>
    </row>
    <row r="11" spans="1:7" ht="12.75">
      <c r="A11" s="77"/>
      <c r="B11" s="77" t="s">
        <v>25</v>
      </c>
      <c r="C11" s="82">
        <v>510.29</v>
      </c>
      <c r="D11" s="83">
        <v>510.29</v>
      </c>
      <c r="E11" s="82">
        <v>510.29</v>
      </c>
      <c r="F11" s="82">
        <v>510.29</v>
      </c>
      <c r="G11" s="82">
        <v>510.29</v>
      </c>
    </row>
    <row r="13" ht="12.75">
      <c r="E13" s="79"/>
    </row>
    <row r="14" ht="12.75">
      <c r="A14" s="85" t="s">
        <v>112</v>
      </c>
    </row>
    <row r="15" spans="2:6" ht="25.5">
      <c r="B15" s="84" t="s">
        <v>109</v>
      </c>
      <c r="C15" s="84" t="s">
        <v>110</v>
      </c>
      <c r="D15" s="84" t="s">
        <v>88</v>
      </c>
      <c r="E15" s="91" t="s">
        <v>111</v>
      </c>
      <c r="F15" s="84" t="s">
        <v>87</v>
      </c>
    </row>
    <row r="16" spans="2:6" ht="12.75">
      <c r="B16" s="76" t="s">
        <v>120</v>
      </c>
      <c r="C16" s="76" t="s">
        <v>120</v>
      </c>
      <c r="D16" s="76" t="s">
        <v>120</v>
      </c>
      <c r="E16" s="76"/>
      <c r="F16" s="76"/>
    </row>
    <row r="19" ht="12.75">
      <c r="A19" s="85" t="s">
        <v>119</v>
      </c>
    </row>
    <row r="20" spans="1:10" ht="12.75">
      <c r="A20" s="4"/>
      <c r="B20" s="4"/>
      <c r="C20" s="3"/>
      <c r="D20" s="3"/>
      <c r="E20" s="3"/>
      <c r="F20" s="3"/>
      <c r="G20" s="3"/>
      <c r="H20" s="3"/>
      <c r="I20" s="3"/>
      <c r="J20" s="3"/>
    </row>
    <row r="21" spans="1:10" ht="33.75">
      <c r="A21" s="5"/>
      <c r="B21" s="5"/>
      <c r="C21" s="6" t="s">
        <v>15</v>
      </c>
      <c r="D21" s="7" t="s">
        <v>54</v>
      </c>
      <c r="E21" s="7" t="s">
        <v>53</v>
      </c>
      <c r="F21" s="7" t="s">
        <v>22</v>
      </c>
      <c r="G21" s="7" t="s">
        <v>21</v>
      </c>
      <c r="H21" s="7" t="s">
        <v>82</v>
      </c>
      <c r="I21" s="7" t="s">
        <v>83</v>
      </c>
      <c r="J21" s="7" t="s">
        <v>0</v>
      </c>
    </row>
    <row r="22" spans="1:10" ht="12.75">
      <c r="A22" s="9" t="s">
        <v>14</v>
      </c>
      <c r="B22" s="9"/>
      <c r="C22" s="15">
        <v>2004</v>
      </c>
      <c r="D22" s="10">
        <v>733.8095</v>
      </c>
      <c r="E22" s="10">
        <v>88.96075</v>
      </c>
      <c r="F22" s="10">
        <v>239.17870000000002</v>
      </c>
      <c r="G22" s="10">
        <v>541.8718</v>
      </c>
      <c r="H22" s="10">
        <v>114.4934</v>
      </c>
      <c r="I22" s="10">
        <v>18.347080000000002</v>
      </c>
      <c r="J22" s="10">
        <v>1736.66123</v>
      </c>
    </row>
    <row r="23" spans="1:10" ht="12.75">
      <c r="A23" s="9" t="s">
        <v>16</v>
      </c>
      <c r="B23" s="9"/>
      <c r="C23" s="15">
        <v>2004</v>
      </c>
      <c r="D23" s="10">
        <v>16363.435</v>
      </c>
      <c r="E23" s="10">
        <v>1813.257</v>
      </c>
      <c r="F23" s="10">
        <v>5903.31</v>
      </c>
      <c r="G23" s="10">
        <v>12131.157</v>
      </c>
      <c r="H23" s="10">
        <v>2991.737</v>
      </c>
      <c r="I23" s="10">
        <v>471.812</v>
      </c>
      <c r="J23" s="10">
        <v>39674.708</v>
      </c>
    </row>
    <row r="24" spans="1:10" ht="12.75">
      <c r="A24" s="9" t="s">
        <v>27</v>
      </c>
      <c r="B24" s="9"/>
      <c r="C24" s="15">
        <v>2004</v>
      </c>
      <c r="D24" s="10">
        <v>5359.413</v>
      </c>
      <c r="E24" s="10">
        <v>568.987</v>
      </c>
      <c r="F24" s="10">
        <v>1701.434</v>
      </c>
      <c r="G24" s="10">
        <v>4058.504</v>
      </c>
      <c r="H24" s="10">
        <v>1146.056</v>
      </c>
      <c r="I24" s="10">
        <v>207.135</v>
      </c>
      <c r="J24" s="10">
        <v>13041.529</v>
      </c>
    </row>
    <row r="25" spans="1:10" ht="12.75">
      <c r="A25" s="9" t="s">
        <v>28</v>
      </c>
      <c r="B25" s="9"/>
      <c r="C25" s="15">
        <v>1999</v>
      </c>
      <c r="D25" s="10">
        <v>5374.018</v>
      </c>
      <c r="E25" s="10">
        <v>584.838</v>
      </c>
      <c r="F25" s="10">
        <v>1669.13</v>
      </c>
      <c r="G25" s="10">
        <v>4371.275</v>
      </c>
      <c r="H25" s="10">
        <v>1327.919</v>
      </c>
      <c r="I25" s="10">
        <v>256.187</v>
      </c>
      <c r="J25" s="10">
        <v>13583.367</v>
      </c>
    </row>
    <row r="26" spans="1:10" ht="12.75">
      <c r="A26" s="9" t="s">
        <v>19</v>
      </c>
      <c r="B26" s="9"/>
      <c r="C26" s="15">
        <v>2004</v>
      </c>
      <c r="D26" s="10">
        <v>430.326</v>
      </c>
      <c r="E26" s="10">
        <v>50.640089999999994</v>
      </c>
      <c r="F26" s="10">
        <v>135.5635</v>
      </c>
      <c r="G26" s="10">
        <v>311.01090000000005</v>
      </c>
      <c r="H26" s="10">
        <v>64.92114</v>
      </c>
      <c r="I26" s="10">
        <v>10.491190000000001</v>
      </c>
      <c r="J26" s="10">
        <v>1002.9528200000001</v>
      </c>
    </row>
    <row r="27" spans="1:10" ht="12.75">
      <c r="A27" s="9" t="s">
        <v>24</v>
      </c>
      <c r="B27" s="9"/>
      <c r="C27" s="15">
        <v>1999</v>
      </c>
      <c r="D27" s="13">
        <v>842.87</v>
      </c>
      <c r="E27" s="13">
        <v>112.09</v>
      </c>
      <c r="F27" s="13">
        <v>296.096</v>
      </c>
      <c r="G27" s="13">
        <v>789.419</v>
      </c>
      <c r="H27" s="13">
        <v>242.302</v>
      </c>
      <c r="I27" s="13">
        <v>46.447</v>
      </c>
      <c r="J27" s="10">
        <v>2329.224</v>
      </c>
    </row>
    <row r="28" spans="1:10" ht="12.75">
      <c r="A28" s="9"/>
      <c r="B28" s="9" t="s">
        <v>26</v>
      </c>
      <c r="C28" s="15">
        <v>1999</v>
      </c>
      <c r="D28" s="10">
        <v>687.599</v>
      </c>
      <c r="E28" s="10">
        <v>93.563</v>
      </c>
      <c r="F28" s="10">
        <v>236.831</v>
      </c>
      <c r="G28" s="10">
        <v>600.35</v>
      </c>
      <c r="H28" s="10">
        <v>171.529</v>
      </c>
      <c r="I28" s="10">
        <v>29.062</v>
      </c>
      <c r="J28" s="10">
        <v>1818.934</v>
      </c>
    </row>
    <row r="29" spans="1:10" ht="12.75">
      <c r="A29" s="5"/>
      <c r="B29" s="5" t="s">
        <v>25</v>
      </c>
      <c r="C29" s="5">
        <v>1999</v>
      </c>
      <c r="D29" s="11">
        <v>155.271</v>
      </c>
      <c r="E29" s="16">
        <v>18.527</v>
      </c>
      <c r="F29" s="11">
        <v>59.265</v>
      </c>
      <c r="G29" s="11">
        <v>189.069</v>
      </c>
      <c r="H29" s="16">
        <v>70.773</v>
      </c>
      <c r="I29" s="11">
        <v>17.385</v>
      </c>
      <c r="J29" s="11">
        <v>510.29</v>
      </c>
    </row>
    <row r="32" spans="1:8" ht="22.5">
      <c r="A32" s="5"/>
      <c r="B32" s="5"/>
      <c r="C32" s="6" t="s">
        <v>15</v>
      </c>
      <c r="D32" s="7" t="s">
        <v>23</v>
      </c>
      <c r="E32" s="7" t="s">
        <v>22</v>
      </c>
      <c r="F32" s="7" t="s">
        <v>21</v>
      </c>
      <c r="G32" s="6" t="s">
        <v>20</v>
      </c>
      <c r="H32" s="6" t="s">
        <v>0</v>
      </c>
    </row>
    <row r="33" spans="1:8" ht="12.75">
      <c r="A33" s="9" t="s">
        <v>14</v>
      </c>
      <c r="B33" s="9"/>
      <c r="C33" s="15">
        <v>2004</v>
      </c>
      <c r="D33" s="10">
        <v>822.7701999999999</v>
      </c>
      <c r="E33" s="10">
        <v>239.17870000000002</v>
      </c>
      <c r="F33" s="10">
        <v>541.8718</v>
      </c>
      <c r="G33" s="10">
        <v>132.8404</v>
      </c>
      <c r="H33" s="10">
        <v>1736.6611</v>
      </c>
    </row>
    <row r="34" spans="1:8" ht="12.75">
      <c r="A34" s="9" t="s">
        <v>16</v>
      </c>
      <c r="B34" s="9"/>
      <c r="C34" s="15">
        <v>2004</v>
      </c>
      <c r="D34" s="10">
        <v>18176.692</v>
      </c>
      <c r="E34" s="10">
        <v>5903.31</v>
      </c>
      <c r="F34" s="10">
        <v>12131.157</v>
      </c>
      <c r="G34" s="10">
        <v>3463.549</v>
      </c>
      <c r="H34" s="10">
        <v>39674.708</v>
      </c>
    </row>
    <row r="35" spans="1:8" ht="12.75">
      <c r="A35" s="9" t="s">
        <v>27</v>
      </c>
      <c r="B35" s="9"/>
      <c r="C35" s="15">
        <v>2004</v>
      </c>
      <c r="D35" s="10">
        <v>5928.4</v>
      </c>
      <c r="E35" s="10">
        <v>1701.434</v>
      </c>
      <c r="F35" s="10">
        <v>4058.504</v>
      </c>
      <c r="G35" s="10">
        <v>1353.191</v>
      </c>
      <c r="H35" s="10">
        <v>13041.529</v>
      </c>
    </row>
    <row r="36" spans="1:8" ht="12.75">
      <c r="A36" s="9" t="s">
        <v>28</v>
      </c>
      <c r="B36" s="9"/>
      <c r="C36" s="15">
        <v>1999</v>
      </c>
      <c r="D36" s="10">
        <v>5958.856</v>
      </c>
      <c r="E36" s="10">
        <v>1669.13</v>
      </c>
      <c r="F36" s="10">
        <v>4371.275</v>
      </c>
      <c r="G36" s="10">
        <v>1584.106</v>
      </c>
      <c r="H36" s="10">
        <v>13583.367</v>
      </c>
    </row>
    <row r="37" spans="1:8" ht="12.75">
      <c r="A37" s="9" t="s">
        <v>19</v>
      </c>
      <c r="B37" s="9"/>
      <c r="C37" s="15">
        <v>2004</v>
      </c>
      <c r="D37" s="10">
        <v>480.9661</v>
      </c>
      <c r="E37" s="10">
        <v>135.5635</v>
      </c>
      <c r="F37" s="10">
        <v>311.01090000000005</v>
      </c>
      <c r="G37" s="10">
        <v>75.41233</v>
      </c>
      <c r="H37" s="10">
        <v>1002.9528300000001</v>
      </c>
    </row>
    <row r="38" spans="1:8" ht="12.75">
      <c r="A38" s="9" t="s">
        <v>24</v>
      </c>
      <c r="B38" s="9"/>
      <c r="C38" s="15">
        <v>1999</v>
      </c>
      <c r="D38" s="13">
        <v>954.96</v>
      </c>
      <c r="E38" s="13">
        <v>296.096</v>
      </c>
      <c r="F38" s="13">
        <v>789.419</v>
      </c>
      <c r="G38" s="13">
        <v>288.749</v>
      </c>
      <c r="H38" s="10">
        <v>2329.224</v>
      </c>
    </row>
    <row r="39" spans="1:8" ht="12.75">
      <c r="A39" s="9"/>
      <c r="B39" s="9" t="s">
        <v>26</v>
      </c>
      <c r="C39" s="15">
        <v>1999</v>
      </c>
      <c r="D39" s="10">
        <v>781.162</v>
      </c>
      <c r="E39" s="10">
        <v>236.831</v>
      </c>
      <c r="F39" s="10">
        <v>600.35</v>
      </c>
      <c r="G39" s="10">
        <v>200.591</v>
      </c>
      <c r="H39" s="10">
        <v>1818.934</v>
      </c>
    </row>
    <row r="40" spans="1:8" ht="12.75">
      <c r="A40" s="5"/>
      <c r="B40" s="5" t="s">
        <v>25</v>
      </c>
      <c r="C40" s="5">
        <v>1999</v>
      </c>
      <c r="D40" s="11">
        <v>173.798</v>
      </c>
      <c r="E40" s="11">
        <v>59.265</v>
      </c>
      <c r="F40" s="16">
        <v>189.069</v>
      </c>
      <c r="G40" s="11">
        <v>88.158</v>
      </c>
      <c r="H40" s="11">
        <v>510.29</v>
      </c>
    </row>
    <row r="42" spans="1:8" ht="22.5">
      <c r="A42" s="5"/>
      <c r="B42" s="5"/>
      <c r="C42" s="6" t="s">
        <v>15</v>
      </c>
      <c r="D42" s="7" t="s">
        <v>23</v>
      </c>
      <c r="E42" s="7" t="s">
        <v>22</v>
      </c>
      <c r="F42" s="7" t="s">
        <v>21</v>
      </c>
      <c r="G42" s="6" t="s">
        <v>20</v>
      </c>
      <c r="H42" s="6" t="s">
        <v>0</v>
      </c>
    </row>
    <row r="43" spans="1:8" ht="12.75">
      <c r="A43" s="9" t="s">
        <v>14</v>
      </c>
      <c r="B43" s="9"/>
      <c r="C43" s="15">
        <v>2004</v>
      </c>
      <c r="D43" s="10">
        <f>D33-SUM(D22:E22)</f>
        <v>-4.999999998744897E-05</v>
      </c>
      <c r="E43" s="10">
        <f aca="true" t="shared" si="0" ref="E43:F50">E33-F22</f>
        <v>0</v>
      </c>
      <c r="F43" s="10">
        <f t="shared" si="0"/>
        <v>0</v>
      </c>
      <c r="G43" s="10">
        <f>G33-SUM(H22:I22)</f>
        <v>-7.999999999697138E-05</v>
      </c>
      <c r="H43" s="10">
        <f>SUM(D43:G43)</f>
        <v>-0.00012999999998442036</v>
      </c>
    </row>
    <row r="44" spans="1:8" ht="12.75">
      <c r="A44" s="9" t="s">
        <v>16</v>
      </c>
      <c r="B44" s="9"/>
      <c r="C44" s="15">
        <v>2004</v>
      </c>
      <c r="D44" s="10">
        <f aca="true" t="shared" si="1" ref="D44:D50">D34-SUM(D23:E23)</f>
        <v>0</v>
      </c>
      <c r="E44" s="10">
        <f t="shared" si="0"/>
        <v>0</v>
      </c>
      <c r="F44" s="10">
        <f t="shared" si="0"/>
        <v>0</v>
      </c>
      <c r="G44" s="10">
        <f aca="true" t="shared" si="2" ref="G44:G50">G34-SUM(H23:I23)</f>
        <v>0</v>
      </c>
      <c r="H44" s="10">
        <f aca="true" t="shared" si="3" ref="H44:H50">SUM(D44:G44)</f>
        <v>0</v>
      </c>
    </row>
    <row r="45" spans="1:8" ht="12.75">
      <c r="A45" s="9" t="s">
        <v>27</v>
      </c>
      <c r="B45" s="9"/>
      <c r="C45" s="15">
        <v>2004</v>
      </c>
      <c r="D45" s="10">
        <f t="shared" si="1"/>
        <v>0</v>
      </c>
      <c r="E45" s="10">
        <f t="shared" si="0"/>
        <v>0</v>
      </c>
      <c r="F45" s="10">
        <f t="shared" si="0"/>
        <v>0</v>
      </c>
      <c r="G45" s="10">
        <f t="shared" si="2"/>
        <v>0</v>
      </c>
      <c r="H45" s="10">
        <f t="shared" si="3"/>
        <v>0</v>
      </c>
    </row>
    <row r="46" spans="1:8" ht="12.75">
      <c r="A46" s="9" t="s">
        <v>28</v>
      </c>
      <c r="B46" s="9"/>
      <c r="C46" s="15">
        <v>1999</v>
      </c>
      <c r="D46" s="10">
        <f t="shared" si="1"/>
        <v>0</v>
      </c>
      <c r="E46" s="10">
        <f t="shared" si="0"/>
        <v>0</v>
      </c>
      <c r="F46" s="10">
        <f t="shared" si="0"/>
        <v>0</v>
      </c>
      <c r="G46" s="10">
        <f t="shared" si="2"/>
        <v>0</v>
      </c>
      <c r="H46" s="10">
        <f t="shared" si="3"/>
        <v>0</v>
      </c>
    </row>
    <row r="47" spans="1:8" ht="12.75">
      <c r="A47" s="9" t="s">
        <v>19</v>
      </c>
      <c r="B47" s="9"/>
      <c r="C47" s="15">
        <v>2004</v>
      </c>
      <c r="D47" s="10">
        <f t="shared" si="1"/>
        <v>9.999999974752427E-06</v>
      </c>
      <c r="E47" s="10">
        <f t="shared" si="0"/>
        <v>0</v>
      </c>
      <c r="F47" s="10">
        <f t="shared" si="0"/>
        <v>0</v>
      </c>
      <c r="G47" s="10">
        <f t="shared" si="2"/>
        <v>0</v>
      </c>
      <c r="H47" s="10">
        <f t="shared" si="3"/>
        <v>9.999999974752427E-06</v>
      </c>
    </row>
    <row r="48" spans="1:8" ht="12.75">
      <c r="A48" s="9" t="s">
        <v>24</v>
      </c>
      <c r="B48" s="9"/>
      <c r="C48" s="15">
        <v>1999</v>
      </c>
      <c r="D48" s="13">
        <f t="shared" si="1"/>
        <v>0</v>
      </c>
      <c r="E48" s="13">
        <f t="shared" si="0"/>
        <v>0</v>
      </c>
      <c r="F48" s="13">
        <f t="shared" si="0"/>
        <v>0</v>
      </c>
      <c r="G48" s="13">
        <f t="shared" si="2"/>
        <v>0</v>
      </c>
      <c r="H48" s="10">
        <f t="shared" si="3"/>
        <v>0</v>
      </c>
    </row>
    <row r="49" spans="1:8" ht="12.75">
      <c r="A49" s="9"/>
      <c r="B49" s="9" t="s">
        <v>26</v>
      </c>
      <c r="C49" s="15">
        <v>1999</v>
      </c>
      <c r="D49" s="10">
        <f t="shared" si="1"/>
        <v>0</v>
      </c>
      <c r="E49" s="10">
        <f t="shared" si="0"/>
        <v>0</v>
      </c>
      <c r="F49" s="10">
        <f t="shared" si="0"/>
        <v>0</v>
      </c>
      <c r="G49" s="10">
        <f t="shared" si="2"/>
        <v>0</v>
      </c>
      <c r="H49" s="10">
        <f t="shared" si="3"/>
        <v>0</v>
      </c>
    </row>
    <row r="50" spans="1:8" ht="12.75">
      <c r="A50" s="5"/>
      <c r="B50" s="5" t="s">
        <v>25</v>
      </c>
      <c r="C50" s="5">
        <v>1999</v>
      </c>
      <c r="D50" s="11">
        <f t="shared" si="1"/>
        <v>0</v>
      </c>
      <c r="E50" s="11">
        <f t="shared" si="0"/>
        <v>0</v>
      </c>
      <c r="F50" s="16">
        <f t="shared" si="0"/>
        <v>0</v>
      </c>
      <c r="G50" s="11">
        <f t="shared" si="2"/>
        <v>0</v>
      </c>
      <c r="H50" s="11">
        <f t="shared" si="3"/>
        <v>0</v>
      </c>
    </row>
    <row r="52" ht="12.75">
      <c r="A52" s="85"/>
    </row>
    <row r="53" spans="1:2" ht="12.75">
      <c r="A53" s="85" t="s">
        <v>1</v>
      </c>
      <c r="B53" s="89"/>
    </row>
    <row r="54" spans="1:6" ht="25.5">
      <c r="A54" s="80"/>
      <c r="B54" s="80"/>
      <c r="C54" s="87" t="s">
        <v>88</v>
      </c>
      <c r="D54" s="88" t="s">
        <v>111</v>
      </c>
      <c r="E54" s="87" t="s">
        <v>87</v>
      </c>
      <c r="F54" s="87" t="s">
        <v>122</v>
      </c>
    </row>
    <row r="55" spans="1:6" ht="12.75">
      <c r="A55" s="9" t="s">
        <v>14</v>
      </c>
      <c r="B55" s="9"/>
      <c r="C55" s="79">
        <f>SUM('Beale -- 2003'!D6:F6)</f>
        <v>1451.7523</v>
      </c>
      <c r="D55" s="79">
        <f>SUM('Urban-Influence'!D7:E7)</f>
        <v>1451.7523</v>
      </c>
      <c r="E55" s="79">
        <f>OMB!D7</f>
        <v>1451.7523</v>
      </c>
      <c r="F55" s="79">
        <f>C55*3-C55-D55-E55</f>
        <v>0</v>
      </c>
    </row>
    <row r="56" spans="1:6" ht="12.75">
      <c r="A56" s="9" t="s">
        <v>16</v>
      </c>
      <c r="B56" s="9"/>
      <c r="C56" s="79">
        <f>SUM('Beale -- 2003'!D7:F7)</f>
        <v>33559.271</v>
      </c>
      <c r="D56" s="79">
        <f>SUM('Urban-Influence'!D8:E8)</f>
        <v>33559.271</v>
      </c>
      <c r="E56" s="79">
        <f>OMB!D8</f>
        <v>33559.271</v>
      </c>
      <c r="F56" s="79">
        <f aca="true" t="shared" si="4" ref="F56:F62">C56*3-C56-D56-E56</f>
        <v>0</v>
      </c>
    </row>
    <row r="57" spans="1:6" ht="12.75">
      <c r="A57" s="9" t="s">
        <v>27</v>
      </c>
      <c r="B57" s="9"/>
      <c r="C57" s="79">
        <f>SUM('Beale -- 2003'!D8:F8)</f>
        <v>10679.509</v>
      </c>
      <c r="D57" s="79">
        <f>SUM('Urban-Influence'!D9:E9)</f>
        <v>10679.509</v>
      </c>
      <c r="E57" s="79">
        <f>OMB!D9</f>
        <v>10679.509</v>
      </c>
      <c r="F57" s="79">
        <f t="shared" si="4"/>
        <v>0</v>
      </c>
    </row>
    <row r="58" spans="1:6" ht="12.75">
      <c r="A58" s="9" t="s">
        <v>28</v>
      </c>
      <c r="B58" s="9"/>
      <c r="C58" s="79">
        <f>SUM('Beale -- 2003'!D9:F9)</f>
        <v>10852.348</v>
      </c>
      <c r="D58" s="79">
        <f>SUM('Urban-Influence'!D10:E10)</f>
        <v>10852.348</v>
      </c>
      <c r="E58" s="79">
        <f>OMB!D10</f>
        <v>10852.348</v>
      </c>
      <c r="F58" s="79">
        <f t="shared" si="4"/>
        <v>0</v>
      </c>
    </row>
    <row r="59" spans="1:6" ht="12.75">
      <c r="A59" s="9" t="s">
        <v>19</v>
      </c>
      <c r="B59" s="9"/>
      <c r="C59" s="79">
        <f>SUM('Beale -- 2003'!D10:F10)</f>
        <v>841.8119999999999</v>
      </c>
      <c r="D59" s="79">
        <f>SUM('Urban-Influence'!D11:E11)</f>
        <v>841.8119999999999</v>
      </c>
      <c r="E59" s="79">
        <f>OMB!D11</f>
        <v>841.8119999999999</v>
      </c>
      <c r="F59" s="79">
        <f t="shared" si="4"/>
        <v>0</v>
      </c>
    </row>
    <row r="60" spans="1:6" ht="12.75">
      <c r="A60" s="9" t="s">
        <v>24</v>
      </c>
      <c r="B60" s="9"/>
      <c r="C60" s="79">
        <f>SUM('Beale -- 2003'!D11:F11)</f>
        <v>1814.564</v>
      </c>
      <c r="D60" s="79">
        <f>SUM('Urban-Influence'!D12:E12)</f>
        <v>1814.5639999999999</v>
      </c>
      <c r="E60" s="79">
        <f>OMB!D12</f>
        <v>1814.5639999999999</v>
      </c>
      <c r="F60" s="79">
        <f t="shared" si="4"/>
        <v>0</v>
      </c>
    </row>
    <row r="61" spans="1:6" ht="12.75">
      <c r="A61" s="9"/>
      <c r="B61" s="9" t="s">
        <v>26</v>
      </c>
      <c r="C61" s="78">
        <f>SUM('Beale -- 2003'!D12:F12)</f>
        <v>1446.774</v>
      </c>
      <c r="D61" s="78">
        <f>SUM('Urban-Influence'!D13:E13)</f>
        <v>1446.774</v>
      </c>
      <c r="E61" s="78">
        <f>OMB!D13</f>
        <v>1446.774</v>
      </c>
      <c r="F61" s="78">
        <f t="shared" si="4"/>
        <v>0</v>
      </c>
    </row>
    <row r="62" spans="1:6" ht="12.75">
      <c r="A62" s="5"/>
      <c r="B62" s="5" t="s">
        <v>25</v>
      </c>
      <c r="C62" s="81">
        <f>SUM('Beale -- 2003'!D13:F13)</f>
        <v>367.78999999999996</v>
      </c>
      <c r="D62" s="81">
        <f>SUM('Urban-Influence'!D14:E14)</f>
        <v>367.78999999999996</v>
      </c>
      <c r="E62" s="81">
        <f>OMB!D14</f>
        <v>367.78999999999996</v>
      </c>
      <c r="F62" s="81">
        <f t="shared" si="4"/>
        <v>0</v>
      </c>
    </row>
    <row r="64" spans="1:2" ht="12.75">
      <c r="A64" s="85" t="s">
        <v>118</v>
      </c>
      <c r="B64" s="89"/>
    </row>
    <row r="65" spans="1:6" ht="25.5">
      <c r="A65" s="80"/>
      <c r="B65" s="80"/>
      <c r="C65" s="87" t="s">
        <v>88</v>
      </c>
      <c r="D65" s="88" t="s">
        <v>111</v>
      </c>
      <c r="E65" s="87" t="s">
        <v>87</v>
      </c>
      <c r="F65" s="87" t="s">
        <v>122</v>
      </c>
    </row>
    <row r="66" spans="1:6" ht="12.75">
      <c r="A66" s="9" t="s">
        <v>14</v>
      </c>
      <c r="B66" s="9"/>
      <c r="C66" s="79">
        <f>SUM('Beale -- 2003'!G6:L6)</f>
        <v>284.908804</v>
      </c>
      <c r="D66" s="79">
        <f>SUM('Urban-Influence'!F7:O7)</f>
        <v>284.90880799999996</v>
      </c>
      <c r="E66" s="79">
        <f>SUM(OMB!E7:F7)</f>
        <v>284.908808</v>
      </c>
      <c r="F66" s="79">
        <f>C66*3-C66-D66-E66</f>
        <v>-7.999999922958523E-06</v>
      </c>
    </row>
    <row r="67" spans="1:6" ht="12.75">
      <c r="A67" s="9" t="s">
        <v>16</v>
      </c>
      <c r="B67" s="9"/>
      <c r="C67" s="79">
        <f>SUM('Beale -- 2003'!G7:L7)</f>
        <v>6115.437000000001</v>
      </c>
      <c r="D67" s="79">
        <f>SUM('Urban-Influence'!F8:O8)</f>
        <v>6115.436999999999</v>
      </c>
      <c r="E67" s="79">
        <f>SUM(OMB!E8:F8)</f>
        <v>6115.437</v>
      </c>
      <c r="F67" s="79">
        <f aca="true" t="shared" si="5" ref="F67:F72">C67*3-C67-D67-E67</f>
        <v>0</v>
      </c>
    </row>
    <row r="68" spans="1:6" ht="12.75">
      <c r="A68" s="9" t="s">
        <v>27</v>
      </c>
      <c r="B68" s="9"/>
      <c r="C68" s="79">
        <f>SUM('Beale -- 2003'!G8:L8)</f>
        <v>2362.0200000000004</v>
      </c>
      <c r="D68" s="79">
        <f>SUM('Urban-Influence'!F9:O9)</f>
        <v>2362.0200000000004</v>
      </c>
      <c r="E68" s="79">
        <f>SUM(OMB!E9:F9)</f>
        <v>2362.02</v>
      </c>
      <c r="F68" s="79">
        <f t="shared" si="5"/>
        <v>0</v>
      </c>
    </row>
    <row r="69" spans="1:6" ht="12.75">
      <c r="A69" s="9" t="s">
        <v>28</v>
      </c>
      <c r="B69" s="9"/>
      <c r="C69" s="79">
        <f>SUM('Beale -- 2003'!G9:L9)</f>
        <v>2731.0190000000002</v>
      </c>
      <c r="D69" s="79">
        <f>SUM('Urban-Influence'!F10:O10)</f>
        <v>2731.019</v>
      </c>
      <c r="E69" s="79">
        <f>SUM(OMB!E10:F10)</f>
        <v>2731.0190000000002</v>
      </c>
      <c r="F69" s="79">
        <f t="shared" si="5"/>
        <v>0</v>
      </c>
    </row>
    <row r="70" spans="1:6" ht="12.75">
      <c r="A70" s="9" t="s">
        <v>19</v>
      </c>
      <c r="B70" s="9"/>
      <c r="C70" s="79">
        <f>SUM('Beale -- 2003'!G10:L10)</f>
        <v>161.14092399999998</v>
      </c>
      <c r="D70" s="79">
        <f>SUM('Urban-Influence'!F11:O11)</f>
        <v>161.14092100000002</v>
      </c>
      <c r="E70" s="79">
        <f>SUM(OMB!E11:F11)</f>
        <v>161.140921</v>
      </c>
      <c r="F70" s="79">
        <f t="shared" si="5"/>
        <v>5.999999956429747E-06</v>
      </c>
    </row>
    <row r="71" spans="1:6" ht="12.75">
      <c r="A71" s="9" t="s">
        <v>24</v>
      </c>
      <c r="B71" s="9"/>
      <c r="C71" s="78">
        <f>SUM('Beale -- 2003'!G11:L11)</f>
        <v>514.66</v>
      </c>
      <c r="D71" s="78">
        <f>SUM('Urban-Influence'!F12:O12)</f>
        <v>514.6600000000001</v>
      </c>
      <c r="E71" s="78">
        <f>SUM(OMB!E12:F12)</f>
        <v>514.6600000000001</v>
      </c>
      <c r="F71" s="79">
        <f t="shared" si="5"/>
        <v>0</v>
      </c>
    </row>
    <row r="72" spans="1:6" ht="12.75">
      <c r="A72" s="9"/>
      <c r="B72" s="9" t="s">
        <v>26</v>
      </c>
      <c r="C72" s="78">
        <f>SUM('Beale -- 2003'!G12:L12)</f>
        <v>372.1599999999999</v>
      </c>
      <c r="D72" s="78">
        <f>SUM('Urban-Influence'!F13:O13)</f>
        <v>372.16</v>
      </c>
      <c r="E72" s="78">
        <f>SUM(OMB!E13:F13)</f>
        <v>372.15999999999997</v>
      </c>
      <c r="F72" s="78">
        <f t="shared" si="5"/>
        <v>0</v>
      </c>
    </row>
    <row r="73" spans="1:6" ht="12.75">
      <c r="A73" s="80"/>
      <c r="B73" s="5" t="s">
        <v>25</v>
      </c>
      <c r="C73" s="81">
        <f>SUM('Beale -- 2003'!G13:L13)</f>
        <v>142.5</v>
      </c>
      <c r="D73" s="81">
        <f>SUM('Urban-Influence'!F14:O14)</f>
        <v>142.5</v>
      </c>
      <c r="E73" s="81">
        <f>SUM(OMB!E14:F14)</f>
        <v>142.5</v>
      </c>
      <c r="F73" s="81">
        <f>C73*3-C73-D73-E73</f>
        <v>0</v>
      </c>
    </row>
    <row r="75" ht="12.75">
      <c r="A75" s="90" t="s">
        <v>121</v>
      </c>
    </row>
    <row r="76" spans="1:5" ht="25.5">
      <c r="A76" s="80"/>
      <c r="B76" s="80"/>
      <c r="C76" s="88" t="s">
        <v>111</v>
      </c>
      <c r="D76" s="87" t="s">
        <v>87</v>
      </c>
      <c r="E76" s="87" t="s">
        <v>122</v>
      </c>
    </row>
    <row r="77" spans="1:5" ht="12.75">
      <c r="A77" s="9" t="s">
        <v>14</v>
      </c>
      <c r="B77" s="9"/>
      <c r="C77" s="79">
        <f>SUM('Urban-Influence'!F7,'Urban-Influence'!H7,'Urban-Influence'!K7)</f>
        <v>188.84739000000002</v>
      </c>
      <c r="D77" s="79">
        <f>OMB!E7</f>
        <v>188.84739000000002</v>
      </c>
      <c r="E77" s="79">
        <f>C77-D77</f>
        <v>0</v>
      </c>
    </row>
    <row r="78" spans="1:5" ht="12.75">
      <c r="A78" s="9" t="s">
        <v>16</v>
      </c>
      <c r="B78" s="9"/>
      <c r="C78" s="79">
        <f>SUM('Urban-Influence'!F8,'Urban-Influence'!H8,'Urban-Influence'!K8)</f>
        <v>3707.7879999999996</v>
      </c>
      <c r="D78" s="79">
        <f>OMB!E8</f>
        <v>3707.7879999999996</v>
      </c>
      <c r="E78" s="79">
        <f aca="true" t="shared" si="6" ref="E78:E83">C78-D78</f>
        <v>0</v>
      </c>
    </row>
    <row r="79" spans="1:5" ht="12.75">
      <c r="A79" s="9" t="s">
        <v>27</v>
      </c>
      <c r="B79" s="9"/>
      <c r="C79" s="79">
        <f>SUM('Urban-Influence'!F9,'Urban-Influence'!H9,'Urban-Influence'!K9)</f>
        <v>1369.81</v>
      </c>
      <c r="D79" s="79">
        <f>OMB!E9</f>
        <v>1369.81</v>
      </c>
      <c r="E79" s="79">
        <f t="shared" si="6"/>
        <v>0</v>
      </c>
    </row>
    <row r="80" spans="1:5" ht="12.75">
      <c r="A80" s="9" t="s">
        <v>28</v>
      </c>
      <c r="B80" s="9"/>
      <c r="C80" s="79">
        <f>SUM('Urban-Influence'!F10,'Urban-Influence'!H10,'Urban-Influence'!K10)</f>
        <v>1551.126</v>
      </c>
      <c r="D80" s="79">
        <f>OMB!E10</f>
        <v>1551.126</v>
      </c>
      <c r="E80" s="79">
        <f t="shared" si="6"/>
        <v>0</v>
      </c>
    </row>
    <row r="81" spans="1:5" ht="12.75">
      <c r="A81" s="9" t="s">
        <v>19</v>
      </c>
      <c r="B81" s="9"/>
      <c r="C81" s="79">
        <f>SUM('Urban-Influence'!F11,'Urban-Influence'!H11,'Urban-Influence'!K11)</f>
        <v>106.66347</v>
      </c>
      <c r="D81" s="79">
        <f>OMB!E11</f>
        <v>106.66347</v>
      </c>
      <c r="E81" s="79">
        <f t="shared" si="6"/>
        <v>0</v>
      </c>
    </row>
    <row r="82" spans="1:5" ht="12.75">
      <c r="A82" s="9" t="s">
        <v>24</v>
      </c>
      <c r="B82" s="9"/>
      <c r="C82" s="78">
        <f>SUM('Urban-Influence'!F12,'Urban-Influence'!H12,'Urban-Influence'!K12)</f>
        <v>297.278</v>
      </c>
      <c r="D82" s="78">
        <f>OMB!E12</f>
        <v>297.278</v>
      </c>
      <c r="E82" s="79">
        <f t="shared" si="6"/>
        <v>0</v>
      </c>
    </row>
    <row r="83" spans="1:5" ht="12.75">
      <c r="A83" s="5"/>
      <c r="B83" s="5" t="s">
        <v>26</v>
      </c>
      <c r="C83" s="81">
        <f>SUM('Urban-Influence'!F13,'Urban-Influence'!H13,'Urban-Influence'!K13)</f>
        <v>222.56099999999998</v>
      </c>
      <c r="D83" s="81">
        <f>OMB!E13</f>
        <v>222.56099999999998</v>
      </c>
      <c r="E83" s="81">
        <f t="shared" si="6"/>
        <v>0</v>
      </c>
    </row>
  </sheetData>
  <printOptions/>
  <pageMargins left="0.75" right="0.75" top="1" bottom="1" header="0.5" footer="0.5"/>
  <pageSetup horizontalDpi="600" verticalDpi="600" orientation="portrait" r:id="rId1"/>
  <ignoredErrors>
    <ignoredError sqref="G43 G44:G50 D43:D50" formulaRange="1"/>
  </ignoredErrors>
</worksheet>
</file>

<file path=xl/worksheets/sheet5.xml><?xml version="1.0" encoding="utf-8"?>
<worksheet xmlns="http://schemas.openxmlformats.org/spreadsheetml/2006/main" xmlns:r="http://schemas.openxmlformats.org/officeDocument/2006/relationships">
  <dimension ref="A1:M43"/>
  <sheetViews>
    <sheetView showGridLines="0" workbookViewId="0" topLeftCell="A1">
      <selection activeCell="A17" sqref="A17"/>
    </sheetView>
  </sheetViews>
  <sheetFormatPr defaultColWidth="9.140625" defaultRowHeight="12.75"/>
  <cols>
    <col min="1" max="1" width="2.57421875" style="3" customWidth="1"/>
    <col min="2" max="2" width="31.00390625" style="3" customWidth="1"/>
    <col min="3" max="3" width="6.7109375" style="3" customWidth="1"/>
    <col min="4" max="4" width="8.7109375" style="3" customWidth="1"/>
    <col min="5" max="5" width="8.421875" style="3" customWidth="1"/>
    <col min="6" max="6" width="7.57421875" style="3" customWidth="1"/>
    <col min="7" max="7" width="10.8515625" style="3" customWidth="1"/>
    <col min="8" max="8" width="10.7109375" style="3" customWidth="1"/>
    <col min="9" max="9" width="11.7109375" style="3" customWidth="1"/>
    <col min="10" max="10" width="9.28125" style="3" customWidth="1"/>
    <col min="11" max="11" width="13.8515625" style="3" customWidth="1"/>
    <col min="12" max="12" width="13.421875" style="3" customWidth="1"/>
    <col min="13" max="16384" width="9.140625" style="3" customWidth="1"/>
  </cols>
  <sheetData>
    <row r="1" spans="1:12" ht="15.75">
      <c r="A1" s="102" t="s">
        <v>56</v>
      </c>
      <c r="B1" s="102"/>
      <c r="C1" s="104"/>
      <c r="D1" s="104"/>
      <c r="E1" s="104"/>
      <c r="F1" s="104"/>
      <c r="G1" s="104"/>
      <c r="H1" s="104"/>
      <c r="I1" s="105"/>
      <c r="J1" s="105"/>
      <c r="K1" s="105"/>
      <c r="L1" s="105"/>
    </row>
    <row r="4" spans="1:12" ht="34.5" customHeight="1">
      <c r="A4" s="4" t="s">
        <v>52</v>
      </c>
      <c r="B4" s="4"/>
      <c r="D4" s="107" t="s">
        <v>1</v>
      </c>
      <c r="E4" s="107"/>
      <c r="F4" s="107"/>
      <c r="G4" s="108" t="s">
        <v>40</v>
      </c>
      <c r="H4" s="108"/>
      <c r="I4" s="106" t="s">
        <v>39</v>
      </c>
      <c r="J4" s="106"/>
      <c r="K4" s="106" t="s">
        <v>41</v>
      </c>
      <c r="L4" s="106"/>
    </row>
    <row r="5" spans="1:12" ht="11.25">
      <c r="A5" s="5"/>
      <c r="B5" s="5"/>
      <c r="C5" s="17" t="s">
        <v>15</v>
      </c>
      <c r="D5" s="18">
        <v>1</v>
      </c>
      <c r="E5" s="19">
        <v>2</v>
      </c>
      <c r="F5" s="20">
        <v>3</v>
      </c>
      <c r="G5" s="18">
        <v>4</v>
      </c>
      <c r="H5" s="20">
        <v>5</v>
      </c>
      <c r="I5" s="27">
        <v>6</v>
      </c>
      <c r="J5" s="28">
        <v>7</v>
      </c>
      <c r="K5" s="27">
        <v>8</v>
      </c>
      <c r="L5" s="28">
        <v>9</v>
      </c>
    </row>
    <row r="6" spans="1:13" ht="21.75" customHeight="1">
      <c r="A6" s="9" t="s">
        <v>14</v>
      </c>
      <c r="B6" s="9"/>
      <c r="C6" s="37">
        <v>2004</v>
      </c>
      <c r="D6" s="21">
        <v>884.9611</v>
      </c>
      <c r="E6" s="10">
        <v>370.2698</v>
      </c>
      <c r="F6" s="22">
        <v>196.5214</v>
      </c>
      <c r="G6" s="21">
        <v>90.71855000000001</v>
      </c>
      <c r="H6" s="22">
        <v>44.71761</v>
      </c>
      <c r="I6" s="21">
        <v>77.65471000000001</v>
      </c>
      <c r="J6" s="22">
        <v>50.13987</v>
      </c>
      <c r="K6" s="21">
        <v>9.938254</v>
      </c>
      <c r="L6" s="22">
        <v>11.73981</v>
      </c>
      <c r="M6" s="8"/>
    </row>
    <row r="7" spans="1:13" ht="11.25">
      <c r="A7" s="9" t="s">
        <v>16</v>
      </c>
      <c r="B7" s="9"/>
      <c r="C7" s="37">
        <v>2004</v>
      </c>
      <c r="D7" s="21">
        <v>21895.028</v>
      </c>
      <c r="E7" s="10">
        <v>7900.813</v>
      </c>
      <c r="F7" s="22">
        <v>3763.43</v>
      </c>
      <c r="G7" s="21">
        <v>1848.152</v>
      </c>
      <c r="H7" s="22">
        <v>723.371</v>
      </c>
      <c r="I7" s="21">
        <v>1916.331</v>
      </c>
      <c r="J7" s="22">
        <v>1032.207</v>
      </c>
      <c r="K7" s="21">
        <v>282.022</v>
      </c>
      <c r="L7" s="22">
        <v>313.354</v>
      </c>
      <c r="M7" s="8"/>
    </row>
    <row r="8" spans="1:13" ht="11.25">
      <c r="A8" s="9" t="s">
        <v>27</v>
      </c>
      <c r="B8" s="9"/>
      <c r="C8" s="37">
        <v>2004</v>
      </c>
      <c r="D8" s="21">
        <v>6777.266</v>
      </c>
      <c r="E8" s="10">
        <v>2600.9</v>
      </c>
      <c r="F8" s="22">
        <v>1301.343</v>
      </c>
      <c r="G8" s="21">
        <v>671.119</v>
      </c>
      <c r="H8" s="22">
        <v>264.42</v>
      </c>
      <c r="I8" s="21">
        <v>757.388</v>
      </c>
      <c r="J8" s="22">
        <v>418.425</v>
      </c>
      <c r="K8" s="21">
        <v>114.596</v>
      </c>
      <c r="L8" s="22">
        <v>136.072</v>
      </c>
      <c r="M8" s="8"/>
    </row>
    <row r="9" spans="1:13" ht="11.25">
      <c r="A9" s="9" t="s">
        <v>28</v>
      </c>
      <c r="B9" s="9"/>
      <c r="C9" s="37">
        <v>1999</v>
      </c>
      <c r="D9" s="21">
        <v>6742.191</v>
      </c>
      <c r="E9" s="10">
        <v>2693.274</v>
      </c>
      <c r="F9" s="22">
        <v>1416.883</v>
      </c>
      <c r="G9" s="21">
        <v>739.065</v>
      </c>
      <c r="H9" s="22">
        <v>310.405</v>
      </c>
      <c r="I9" s="21">
        <v>873.43</v>
      </c>
      <c r="J9" s="22">
        <v>500.414</v>
      </c>
      <c r="K9" s="21">
        <v>136.237</v>
      </c>
      <c r="L9" s="22">
        <v>171.468</v>
      </c>
      <c r="M9" s="8"/>
    </row>
    <row r="10" spans="1:13" ht="18" customHeight="1">
      <c r="A10" s="9" t="s">
        <v>19</v>
      </c>
      <c r="B10" s="9"/>
      <c r="C10" s="37">
        <v>2004</v>
      </c>
      <c r="D10" s="21">
        <v>519.247</v>
      </c>
      <c r="E10" s="10">
        <v>209.58079999999998</v>
      </c>
      <c r="F10" s="22">
        <v>112.9842</v>
      </c>
      <c r="G10" s="21">
        <v>51.002739999999996</v>
      </c>
      <c r="H10" s="22">
        <v>25.49699</v>
      </c>
      <c r="I10" s="21">
        <v>43.801</v>
      </c>
      <c r="J10" s="22">
        <v>28.51525</v>
      </c>
      <c r="K10" s="21">
        <v>5.658268</v>
      </c>
      <c r="L10" s="22">
        <v>6.666676000000001</v>
      </c>
      <c r="M10" s="8"/>
    </row>
    <row r="11" spans="1:13" ht="11.25">
      <c r="A11" s="9" t="s">
        <v>24</v>
      </c>
      <c r="B11" s="9"/>
      <c r="C11" s="37">
        <v>1999</v>
      </c>
      <c r="D11" s="23">
        <f>SUM(D12:D13)</f>
        <v>1057.981</v>
      </c>
      <c r="E11" s="13">
        <f aca="true" t="shared" si="0" ref="E11:L11">SUM(E12:E13)</f>
        <v>482.798</v>
      </c>
      <c r="F11" s="24">
        <f t="shared" si="0"/>
        <v>273.785</v>
      </c>
      <c r="G11" s="23">
        <f t="shared" si="0"/>
        <v>138.555</v>
      </c>
      <c r="H11" s="22">
        <f t="shared" si="0"/>
        <v>62.512</v>
      </c>
      <c r="I11" s="21">
        <f t="shared" si="0"/>
        <v>162.064</v>
      </c>
      <c r="J11" s="22">
        <f t="shared" si="0"/>
        <v>95.269</v>
      </c>
      <c r="K11" s="21">
        <f t="shared" si="0"/>
        <v>24.558</v>
      </c>
      <c r="L11" s="22">
        <f t="shared" si="0"/>
        <v>31.701999999999998</v>
      </c>
      <c r="M11" s="8"/>
    </row>
    <row r="12" spans="1:13" ht="11.25">
      <c r="A12" s="9"/>
      <c r="B12" s="9" t="s">
        <v>26</v>
      </c>
      <c r="C12" s="37">
        <v>1999</v>
      </c>
      <c r="D12" s="21">
        <v>854.108</v>
      </c>
      <c r="E12" s="10">
        <v>379.896</v>
      </c>
      <c r="F12" s="22">
        <v>212.77</v>
      </c>
      <c r="G12" s="21">
        <v>105.285</v>
      </c>
      <c r="H12" s="22">
        <v>47.51</v>
      </c>
      <c r="I12" s="21">
        <v>116.726</v>
      </c>
      <c r="J12" s="22">
        <v>67.506</v>
      </c>
      <c r="K12" s="21">
        <v>16.381</v>
      </c>
      <c r="L12" s="22">
        <v>18.752</v>
      </c>
      <c r="M12" s="8"/>
    </row>
    <row r="13" spans="1:13" ht="11.25">
      <c r="A13" s="5"/>
      <c r="B13" s="5" t="s">
        <v>25</v>
      </c>
      <c r="C13" s="38">
        <v>1999</v>
      </c>
      <c r="D13" s="25">
        <v>203.873</v>
      </c>
      <c r="E13" s="16">
        <v>102.902</v>
      </c>
      <c r="F13" s="26">
        <v>61.015</v>
      </c>
      <c r="G13" s="25">
        <v>33.27</v>
      </c>
      <c r="H13" s="26">
        <v>15.002</v>
      </c>
      <c r="I13" s="25">
        <v>45.338</v>
      </c>
      <c r="J13" s="26">
        <v>27.763</v>
      </c>
      <c r="K13" s="25">
        <v>8.177</v>
      </c>
      <c r="L13" s="26">
        <v>12.95</v>
      </c>
      <c r="M13" s="8"/>
    </row>
    <row r="14" spans="3:8" ht="11.25">
      <c r="C14" s="39"/>
      <c r="D14" s="14"/>
      <c r="E14" s="14"/>
      <c r="F14" s="14"/>
      <c r="G14" s="14"/>
      <c r="H14" s="14"/>
    </row>
    <row r="15" spans="3:8" ht="11.25">
      <c r="C15" s="39"/>
      <c r="D15" s="14"/>
      <c r="E15" s="14"/>
      <c r="F15" s="14"/>
      <c r="G15" s="14"/>
      <c r="H15" s="14"/>
    </row>
    <row r="16" spans="3:8" ht="11.25">
      <c r="C16" s="39"/>
      <c r="D16" s="8"/>
      <c r="E16" s="8"/>
      <c r="F16" s="8"/>
      <c r="G16" s="8"/>
      <c r="H16" s="8"/>
    </row>
    <row r="17" spans="1:12" ht="24.75" customHeight="1">
      <c r="A17" s="4" t="s">
        <v>18</v>
      </c>
      <c r="B17" s="4"/>
      <c r="C17" s="39"/>
      <c r="D17" s="107" t="s">
        <v>1</v>
      </c>
      <c r="E17" s="107"/>
      <c r="F17" s="107"/>
      <c r="G17" s="108" t="s">
        <v>40</v>
      </c>
      <c r="H17" s="108"/>
      <c r="I17" s="106" t="s">
        <v>39</v>
      </c>
      <c r="J17" s="106"/>
      <c r="K17" s="106" t="s">
        <v>41</v>
      </c>
      <c r="L17" s="106"/>
    </row>
    <row r="18" spans="1:12" ht="11.25">
      <c r="A18" s="5"/>
      <c r="B18" s="5"/>
      <c r="C18" s="17" t="s">
        <v>15</v>
      </c>
      <c r="D18" s="29">
        <v>1</v>
      </c>
      <c r="E18" s="30">
        <v>2</v>
      </c>
      <c r="F18" s="31">
        <v>3</v>
      </c>
      <c r="G18" s="29">
        <v>4</v>
      </c>
      <c r="H18" s="31">
        <v>5</v>
      </c>
      <c r="I18" s="32">
        <v>6</v>
      </c>
      <c r="J18" s="33">
        <v>7</v>
      </c>
      <c r="K18" s="27">
        <v>8</v>
      </c>
      <c r="L18" s="28">
        <v>9</v>
      </c>
    </row>
    <row r="19" spans="1:12" ht="20.25" customHeight="1">
      <c r="A19" s="9" t="s">
        <v>14</v>
      </c>
      <c r="B19" s="9"/>
      <c r="C19" s="37">
        <v>2004</v>
      </c>
      <c r="D19" s="34">
        <f aca="true" t="shared" si="1" ref="D19:L19">(D6/SUM($D6:$L6))*100</f>
        <v>50.95761619591153</v>
      </c>
      <c r="E19" s="35">
        <f t="shared" si="1"/>
        <v>21.320786142280063</v>
      </c>
      <c r="F19" s="36">
        <f t="shared" si="1"/>
        <v>11.316047762419396</v>
      </c>
      <c r="G19" s="34">
        <f t="shared" si="1"/>
        <v>5.223733622584779</v>
      </c>
      <c r="H19" s="36">
        <f t="shared" si="1"/>
        <v>2.5749186123304804</v>
      </c>
      <c r="I19" s="34">
        <f t="shared" si="1"/>
        <v>4.471494744780097</v>
      </c>
      <c r="J19" s="36">
        <f t="shared" si="1"/>
        <v>2.8871418772790114</v>
      </c>
      <c r="K19" s="34">
        <f t="shared" si="1"/>
        <v>0.5722621400980027</v>
      </c>
      <c r="L19" s="36">
        <f t="shared" si="1"/>
        <v>0.6759989023166376</v>
      </c>
    </row>
    <row r="20" spans="1:12" ht="11.25">
      <c r="A20" s="9" t="s">
        <v>16</v>
      </c>
      <c r="B20" s="9"/>
      <c r="C20" s="37">
        <v>2004</v>
      </c>
      <c r="D20" s="21">
        <f aca="true" t="shared" si="2" ref="D20:L20">(D7/SUM($D7:$L7))*100</f>
        <v>55.18636205211642</v>
      </c>
      <c r="E20" s="10">
        <f t="shared" si="2"/>
        <v>19.91397895102341</v>
      </c>
      <c r="F20" s="22">
        <f t="shared" si="2"/>
        <v>9.485715685670579</v>
      </c>
      <c r="G20" s="21">
        <f t="shared" si="2"/>
        <v>4.65826238721152</v>
      </c>
      <c r="H20" s="22">
        <f t="shared" si="2"/>
        <v>1.8232547546411686</v>
      </c>
      <c r="I20" s="21">
        <f t="shared" si="2"/>
        <v>4.830107382264792</v>
      </c>
      <c r="J20" s="22">
        <f t="shared" si="2"/>
        <v>2.601675102435537</v>
      </c>
      <c r="K20" s="21">
        <f t="shared" si="2"/>
        <v>0.7108357294022176</v>
      </c>
      <c r="L20" s="22">
        <f t="shared" si="2"/>
        <v>0.7898079552343524</v>
      </c>
    </row>
    <row r="21" spans="1:12" ht="11.25">
      <c r="A21" s="9" t="s">
        <v>27</v>
      </c>
      <c r="B21" s="9"/>
      <c r="C21" s="37">
        <v>2004</v>
      </c>
      <c r="D21" s="21">
        <f aca="true" t="shared" si="3" ref="D21:L21">(D8/SUM($D8:$L8))*100</f>
        <v>51.966805425958874</v>
      </c>
      <c r="E21" s="10">
        <f t="shared" si="3"/>
        <v>19.943213713668083</v>
      </c>
      <c r="F21" s="22">
        <f t="shared" si="3"/>
        <v>9.978454213459173</v>
      </c>
      <c r="G21" s="21">
        <f t="shared" si="3"/>
        <v>5.146014704257453</v>
      </c>
      <c r="H21" s="22">
        <f t="shared" si="3"/>
        <v>2.0275229997954995</v>
      </c>
      <c r="I21" s="21">
        <f t="shared" si="3"/>
        <v>5.807509226870561</v>
      </c>
      <c r="J21" s="22">
        <f t="shared" si="3"/>
        <v>3.2084044746593743</v>
      </c>
      <c r="K21" s="21">
        <f t="shared" si="3"/>
        <v>0.878700649287365</v>
      </c>
      <c r="L21" s="22">
        <f t="shared" si="3"/>
        <v>1.043374592043617</v>
      </c>
    </row>
    <row r="22" spans="1:12" ht="11.25">
      <c r="A22" s="9" t="s">
        <v>28</v>
      </c>
      <c r="B22" s="9"/>
      <c r="C22" s="37">
        <v>1999</v>
      </c>
      <c r="D22" s="21">
        <f aca="true" t="shared" si="4" ref="D22:L22">(D9/SUM($D9:$L9))*100</f>
        <v>49.63563893988876</v>
      </c>
      <c r="E22" s="10">
        <f t="shared" si="4"/>
        <v>19.827734905491397</v>
      </c>
      <c r="F22" s="22">
        <f t="shared" si="4"/>
        <v>10.431014637239794</v>
      </c>
      <c r="G22" s="21">
        <f t="shared" si="4"/>
        <v>5.440955839594115</v>
      </c>
      <c r="H22" s="22">
        <f t="shared" si="4"/>
        <v>2.2851845201561582</v>
      </c>
      <c r="I22" s="21">
        <f t="shared" si="4"/>
        <v>6.4301435719140905</v>
      </c>
      <c r="J22" s="22">
        <f t="shared" si="4"/>
        <v>3.6840203169066985</v>
      </c>
      <c r="K22" s="21">
        <f t="shared" si="4"/>
        <v>1.0029692932540215</v>
      </c>
      <c r="L22" s="22">
        <f t="shared" si="4"/>
        <v>1.2623379755549562</v>
      </c>
    </row>
    <row r="23" spans="1:12" ht="19.5" customHeight="1">
      <c r="A23" s="9" t="s">
        <v>19</v>
      </c>
      <c r="B23" s="9"/>
      <c r="C23" s="37">
        <v>2004</v>
      </c>
      <c r="D23" s="21">
        <f aca="true" t="shared" si="5" ref="D23:L23">(D10/SUM($D10:$L10))*100</f>
        <v>51.77182174504533</v>
      </c>
      <c r="E23" s="10">
        <f t="shared" si="5"/>
        <v>20.896374593948536</v>
      </c>
      <c r="F23" s="22">
        <f t="shared" si="5"/>
        <v>11.265154853868294</v>
      </c>
      <c r="G23" s="21">
        <f t="shared" si="5"/>
        <v>5.085257620725576</v>
      </c>
      <c r="H23" s="22">
        <f t="shared" si="5"/>
        <v>2.54219209993549</v>
      </c>
      <c r="I23" s="21">
        <f t="shared" si="5"/>
        <v>4.367203978558818</v>
      </c>
      <c r="J23" s="22">
        <f t="shared" si="5"/>
        <v>2.8431294547978205</v>
      </c>
      <c r="K23" s="21">
        <f t="shared" si="5"/>
        <v>0.5641608758099598</v>
      </c>
      <c r="L23" s="22">
        <f t="shared" si="5"/>
        <v>0.6647047773101662</v>
      </c>
    </row>
    <row r="24" spans="1:12" ht="11.25">
      <c r="A24" s="9" t="s">
        <v>24</v>
      </c>
      <c r="B24" s="9"/>
      <c r="C24" s="37">
        <v>1999</v>
      </c>
      <c r="D24" s="21">
        <f aca="true" t="shared" si="6" ref="D24:L24">(D11/SUM($D11:$L11))*100</f>
        <v>45.4220375541382</v>
      </c>
      <c r="E24" s="10">
        <f t="shared" si="6"/>
        <v>20.727847557813245</v>
      </c>
      <c r="F24" s="22">
        <f t="shared" si="6"/>
        <v>11.754343936006155</v>
      </c>
      <c r="G24" s="21">
        <f t="shared" si="6"/>
        <v>5.948547670812253</v>
      </c>
      <c r="H24" s="22">
        <f t="shared" si="6"/>
        <v>2.6838122911321536</v>
      </c>
      <c r="I24" s="21">
        <f t="shared" si="6"/>
        <v>6.9578537744759625</v>
      </c>
      <c r="J24" s="22">
        <f t="shared" si="6"/>
        <v>4.090160499805944</v>
      </c>
      <c r="K24" s="21">
        <f t="shared" si="6"/>
        <v>1.0543425621580405</v>
      </c>
      <c r="L24" s="22">
        <f t="shared" si="6"/>
        <v>1.361054153658042</v>
      </c>
    </row>
    <row r="25" spans="1:12" ht="11.25">
      <c r="A25" s="9"/>
      <c r="B25" s="9" t="s">
        <v>26</v>
      </c>
      <c r="C25" s="37">
        <v>1999</v>
      </c>
      <c r="D25" s="21">
        <f aca="true" t="shared" si="7" ref="D25:L25">(D12/SUM($D12:$L12))*100</f>
        <v>46.95651409012091</v>
      </c>
      <c r="E25" s="10">
        <f t="shared" si="7"/>
        <v>20.885639610892973</v>
      </c>
      <c r="F25" s="22">
        <f t="shared" si="7"/>
        <v>11.69751073980694</v>
      </c>
      <c r="G25" s="21">
        <f t="shared" si="7"/>
        <v>5.788280388403317</v>
      </c>
      <c r="H25" s="22">
        <f t="shared" si="7"/>
        <v>2.6119694282475336</v>
      </c>
      <c r="I25" s="21">
        <f t="shared" si="7"/>
        <v>6.417275173260821</v>
      </c>
      <c r="J25" s="22">
        <f t="shared" si="7"/>
        <v>3.7112946374085034</v>
      </c>
      <c r="K25" s="21">
        <f t="shared" si="7"/>
        <v>0.9005824290491022</v>
      </c>
      <c r="L25" s="22">
        <f t="shared" si="7"/>
        <v>1.0309335028098874</v>
      </c>
    </row>
    <row r="26" spans="1:12" ht="11.25">
      <c r="A26" s="5"/>
      <c r="B26" s="5" t="s">
        <v>25</v>
      </c>
      <c r="C26" s="38">
        <v>1999</v>
      </c>
      <c r="D26" s="25">
        <f aca="true" t="shared" si="8" ref="D26:L26">(D13/SUM($D13:$L13))*100</f>
        <v>39.95238001920477</v>
      </c>
      <c r="E26" s="11">
        <f t="shared" si="8"/>
        <v>20.165396147288796</v>
      </c>
      <c r="F26" s="26">
        <f t="shared" si="8"/>
        <v>11.956926453585218</v>
      </c>
      <c r="G26" s="25">
        <f t="shared" si="8"/>
        <v>6.519822061964767</v>
      </c>
      <c r="H26" s="26">
        <f t="shared" si="8"/>
        <v>2.9398969213584434</v>
      </c>
      <c r="I26" s="25">
        <f t="shared" si="8"/>
        <v>8.884751807795569</v>
      </c>
      <c r="J26" s="26">
        <f t="shared" si="8"/>
        <v>5.440631797605284</v>
      </c>
      <c r="K26" s="25">
        <f t="shared" si="8"/>
        <v>1.602422152109585</v>
      </c>
      <c r="L26" s="26">
        <f t="shared" si="8"/>
        <v>2.5377726390875774</v>
      </c>
    </row>
    <row r="28" ht="11.25">
      <c r="A28" s="3" t="s">
        <v>84</v>
      </c>
    </row>
    <row r="30" ht="11.25">
      <c r="A30" s="4" t="s">
        <v>51</v>
      </c>
    </row>
    <row r="31" ht="11.25">
      <c r="A31" s="4"/>
    </row>
    <row r="32" ht="11.25">
      <c r="A32" s="4" t="s">
        <v>1</v>
      </c>
    </row>
    <row r="33" spans="1:2" ht="11.25">
      <c r="A33" s="40" t="s">
        <v>42</v>
      </c>
      <c r="B33" s="3" t="s">
        <v>114</v>
      </c>
    </row>
    <row r="34" spans="1:2" ht="11.25">
      <c r="A34" s="40" t="s">
        <v>43</v>
      </c>
      <c r="B34" s="3" t="s">
        <v>115</v>
      </c>
    </row>
    <row r="35" spans="1:2" ht="11.25">
      <c r="A35" s="40" t="s">
        <v>44</v>
      </c>
      <c r="B35" s="3" t="s">
        <v>116</v>
      </c>
    </row>
    <row r="36" ht="11.25">
      <c r="A36" s="40"/>
    </row>
    <row r="37" ht="11.25">
      <c r="A37" s="86" t="s">
        <v>118</v>
      </c>
    </row>
    <row r="38" spans="1:2" ht="11.25">
      <c r="A38" s="40" t="s">
        <v>45</v>
      </c>
      <c r="B38" s="3" t="s">
        <v>117</v>
      </c>
    </row>
    <row r="39" spans="1:2" ht="11.25">
      <c r="A39" s="40" t="s">
        <v>46</v>
      </c>
      <c r="B39" s="3" t="s">
        <v>34</v>
      </c>
    </row>
    <row r="40" spans="1:2" ht="11.25">
      <c r="A40" s="40" t="s">
        <v>47</v>
      </c>
      <c r="B40" s="3" t="s">
        <v>35</v>
      </c>
    </row>
    <row r="41" spans="1:2" ht="11.25">
      <c r="A41" s="40" t="s">
        <v>48</v>
      </c>
      <c r="B41" s="3" t="s">
        <v>36</v>
      </c>
    </row>
    <row r="42" spans="1:2" ht="11.25">
      <c r="A42" s="40" t="s">
        <v>49</v>
      </c>
      <c r="B42" s="3" t="s">
        <v>37</v>
      </c>
    </row>
    <row r="43" spans="1:2" ht="11.25">
      <c r="A43" s="40" t="s">
        <v>50</v>
      </c>
      <c r="B43" s="3" t="s">
        <v>38</v>
      </c>
    </row>
  </sheetData>
  <mergeCells count="9">
    <mergeCell ref="A1:L1"/>
    <mergeCell ref="K4:L4"/>
    <mergeCell ref="D17:F17"/>
    <mergeCell ref="G17:H17"/>
    <mergeCell ref="I17:J17"/>
    <mergeCell ref="K17:L17"/>
    <mergeCell ref="D4:F4"/>
    <mergeCell ref="G4:H4"/>
    <mergeCell ref="I4:J4"/>
  </mergeCells>
  <printOptions horizontalCentered="1"/>
  <pageMargins left="0.25" right="0.25" top="0.25" bottom="0.2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P27"/>
  <sheetViews>
    <sheetView showGridLines="0" workbookViewId="0" topLeftCell="A1">
      <selection activeCell="H19" sqref="H19"/>
    </sheetView>
  </sheetViews>
  <sheetFormatPr defaultColWidth="9.140625" defaultRowHeight="12.75"/>
  <cols>
    <col min="1" max="1" width="2.57421875" style="3" customWidth="1"/>
    <col min="2" max="2" width="31.00390625" style="3" customWidth="1"/>
    <col min="3" max="3" width="6.140625" style="3" customWidth="1"/>
    <col min="4" max="4" width="7.28125" style="3" customWidth="1"/>
    <col min="5" max="5" width="8.00390625" style="3" customWidth="1"/>
    <col min="6" max="6" width="10.28125" style="3" customWidth="1"/>
    <col min="7" max="7" width="11.421875" style="3" customWidth="1"/>
    <col min="8" max="8" width="8.8515625" style="3" customWidth="1"/>
    <col min="9" max="9" width="11.7109375" style="3" customWidth="1"/>
    <col min="10" max="10" width="9.28125" style="3" customWidth="1"/>
    <col min="11" max="11" width="10.57421875" style="3" customWidth="1"/>
    <col min="12" max="12" width="10.421875" style="3" customWidth="1"/>
    <col min="13" max="13" width="9.140625" style="3" customWidth="1"/>
    <col min="14" max="14" width="10.140625" style="3" customWidth="1"/>
    <col min="15" max="15" width="11.8515625" style="3" customWidth="1"/>
    <col min="16" max="16" width="7.57421875" style="3" customWidth="1"/>
    <col min="17" max="16384" width="9.140625" style="3" customWidth="1"/>
  </cols>
  <sheetData>
    <row r="1" spans="1:16" ht="15.75">
      <c r="A1" s="102" t="s">
        <v>55</v>
      </c>
      <c r="B1" s="102"/>
      <c r="C1" s="104"/>
      <c r="D1" s="104"/>
      <c r="E1" s="104"/>
      <c r="F1" s="104"/>
      <c r="G1" s="104"/>
      <c r="H1" s="104"/>
      <c r="I1" s="104"/>
      <c r="J1" s="104"/>
      <c r="K1" s="104"/>
      <c r="L1" s="104"/>
      <c r="M1" s="103"/>
      <c r="N1" s="103"/>
      <c r="O1" s="103"/>
      <c r="P1" s="103"/>
    </row>
    <row r="5" spans="1:2" ht="24" customHeight="1">
      <c r="A5" s="4" t="s">
        <v>52</v>
      </c>
      <c r="B5" s="4"/>
    </row>
    <row r="6" spans="1:16" ht="36" customHeight="1">
      <c r="A6" s="5"/>
      <c r="B6" s="5"/>
      <c r="C6" s="17" t="s">
        <v>15</v>
      </c>
      <c r="D6" s="1" t="s">
        <v>2</v>
      </c>
      <c r="E6" s="1" t="s">
        <v>3</v>
      </c>
      <c r="F6" s="1" t="s">
        <v>4</v>
      </c>
      <c r="G6" s="1" t="s">
        <v>13</v>
      </c>
      <c r="H6" s="1" t="s">
        <v>9</v>
      </c>
      <c r="I6" s="1" t="s">
        <v>10</v>
      </c>
      <c r="J6" s="1" t="s">
        <v>11</v>
      </c>
      <c r="K6" s="1" t="s">
        <v>5</v>
      </c>
      <c r="L6" s="1" t="s">
        <v>6</v>
      </c>
      <c r="M6" s="1" t="s">
        <v>7</v>
      </c>
      <c r="N6" s="1" t="s">
        <v>8</v>
      </c>
      <c r="O6" s="1" t="s">
        <v>12</v>
      </c>
      <c r="P6" s="2" t="s">
        <v>0</v>
      </c>
    </row>
    <row r="7" spans="1:16" ht="21.75" customHeight="1">
      <c r="A7" s="9" t="s">
        <v>14</v>
      </c>
      <c r="B7" s="9"/>
      <c r="C7" s="37">
        <v>2004</v>
      </c>
      <c r="D7" s="10">
        <v>884.9611</v>
      </c>
      <c r="E7" s="10">
        <v>566.7912</v>
      </c>
      <c r="F7" s="10">
        <v>30.12013</v>
      </c>
      <c r="G7" s="10">
        <v>9.780814</v>
      </c>
      <c r="H7" s="10">
        <v>90.27275</v>
      </c>
      <c r="I7" s="10">
        <v>38.57579</v>
      </c>
      <c r="J7" s="10">
        <v>8.636039</v>
      </c>
      <c r="K7" s="10">
        <v>68.45451</v>
      </c>
      <c r="L7" s="10">
        <v>17.43028</v>
      </c>
      <c r="M7" s="8">
        <v>5.185189</v>
      </c>
      <c r="N7" s="8">
        <v>11.92745</v>
      </c>
      <c r="O7" s="8">
        <v>4.525856</v>
      </c>
      <c r="P7" s="8">
        <v>1736.6611079999998</v>
      </c>
    </row>
    <row r="8" spans="1:16" ht="11.25">
      <c r="A8" s="9" t="s">
        <v>16</v>
      </c>
      <c r="B8" s="9"/>
      <c r="C8" s="37">
        <v>2004</v>
      </c>
      <c r="D8" s="10">
        <v>21895.028</v>
      </c>
      <c r="E8" s="10">
        <v>11664.243</v>
      </c>
      <c r="F8" s="10">
        <v>662.389</v>
      </c>
      <c r="G8" s="10">
        <v>294.857</v>
      </c>
      <c r="H8" s="10">
        <v>1878.128</v>
      </c>
      <c r="I8" s="10">
        <v>983.981</v>
      </c>
      <c r="J8" s="10">
        <v>215.481</v>
      </c>
      <c r="K8" s="10">
        <v>1167.271</v>
      </c>
      <c r="L8" s="10">
        <v>386.402</v>
      </c>
      <c r="M8" s="8">
        <v>145.419</v>
      </c>
      <c r="N8" s="8">
        <v>270.597</v>
      </c>
      <c r="O8" s="8">
        <v>110.912</v>
      </c>
      <c r="P8" s="8">
        <v>39674.708</v>
      </c>
    </row>
    <row r="9" spans="1:16" ht="11.25">
      <c r="A9" s="9" t="s">
        <v>27</v>
      </c>
      <c r="B9" s="9"/>
      <c r="C9" s="37">
        <v>2004</v>
      </c>
      <c r="D9" s="10">
        <v>6777.266</v>
      </c>
      <c r="E9" s="10">
        <v>3902.243</v>
      </c>
      <c r="F9" s="10">
        <v>231.164</v>
      </c>
      <c r="G9" s="10">
        <v>110.235</v>
      </c>
      <c r="H9" s="10">
        <v>701.984</v>
      </c>
      <c r="I9" s="10">
        <v>403.826</v>
      </c>
      <c r="J9" s="10">
        <v>90.19</v>
      </c>
      <c r="K9" s="10">
        <v>436.662</v>
      </c>
      <c r="L9" s="10">
        <v>159.828</v>
      </c>
      <c r="M9" s="8">
        <v>66.313</v>
      </c>
      <c r="N9" s="8">
        <v>111.186</v>
      </c>
      <c r="O9" s="8">
        <v>50.632</v>
      </c>
      <c r="P9" s="8">
        <v>13041.529</v>
      </c>
    </row>
    <row r="10" spans="1:16" ht="11.25">
      <c r="A10" s="9" t="s">
        <v>28</v>
      </c>
      <c r="B10" s="9"/>
      <c r="C10" s="37">
        <v>1999</v>
      </c>
      <c r="D10" s="10">
        <v>6742.191</v>
      </c>
      <c r="E10" s="10">
        <v>4110.157</v>
      </c>
      <c r="F10" s="10">
        <v>246.595</v>
      </c>
      <c r="G10" s="10">
        <v>123.192</v>
      </c>
      <c r="H10" s="10">
        <v>789.531</v>
      </c>
      <c r="I10" s="10">
        <v>473.705</v>
      </c>
      <c r="J10" s="10">
        <v>109.216</v>
      </c>
      <c r="K10" s="10">
        <v>515</v>
      </c>
      <c r="L10" s="10">
        <v>190.974</v>
      </c>
      <c r="M10" s="8">
        <v>83.157</v>
      </c>
      <c r="N10" s="8">
        <v>135.835</v>
      </c>
      <c r="O10" s="8">
        <v>63.814</v>
      </c>
      <c r="P10" s="8">
        <v>13583.367</v>
      </c>
    </row>
    <row r="11" spans="1:16" ht="18" customHeight="1">
      <c r="A11" s="9" t="s">
        <v>19</v>
      </c>
      <c r="B11" s="9"/>
      <c r="C11" s="37">
        <v>2004</v>
      </c>
      <c r="D11" s="10">
        <v>519.247</v>
      </c>
      <c r="E11" s="10">
        <v>322.565</v>
      </c>
      <c r="F11" s="10">
        <v>17.01888</v>
      </c>
      <c r="G11" s="10">
        <v>5.47713</v>
      </c>
      <c r="H11" s="10">
        <v>50.67705</v>
      </c>
      <c r="I11" s="10">
        <v>21.78684</v>
      </c>
      <c r="J11" s="10">
        <v>5.003883</v>
      </c>
      <c r="K11" s="10">
        <v>38.96754</v>
      </c>
      <c r="L11" s="10">
        <v>9.72216</v>
      </c>
      <c r="M11" s="8">
        <v>2.990145</v>
      </c>
      <c r="N11" s="8">
        <v>7.000133</v>
      </c>
      <c r="O11" s="8">
        <v>2.49716</v>
      </c>
      <c r="P11" s="8">
        <v>1002.9529210000002</v>
      </c>
    </row>
    <row r="12" spans="1:16" ht="11.25">
      <c r="A12" s="9" t="s">
        <v>24</v>
      </c>
      <c r="B12" s="9"/>
      <c r="C12" s="37">
        <v>1999</v>
      </c>
      <c r="D12" s="13">
        <v>1057.981</v>
      </c>
      <c r="E12" s="13">
        <v>756.583</v>
      </c>
      <c r="F12" s="13">
        <v>46.532</v>
      </c>
      <c r="G12" s="13">
        <v>23.064</v>
      </c>
      <c r="H12" s="13">
        <v>148.588</v>
      </c>
      <c r="I12" s="13">
        <v>86.33</v>
      </c>
      <c r="J12" s="13">
        <v>19.527</v>
      </c>
      <c r="K12" s="13">
        <v>102.158</v>
      </c>
      <c r="L12" s="13">
        <v>35.711</v>
      </c>
      <c r="M12" s="13">
        <v>15.273</v>
      </c>
      <c r="N12" s="13">
        <v>25.83</v>
      </c>
      <c r="O12" s="13">
        <v>11.647</v>
      </c>
      <c r="P12" s="8">
        <v>2329.224</v>
      </c>
    </row>
    <row r="13" spans="1:16" ht="11.25">
      <c r="A13" s="9"/>
      <c r="B13" s="9" t="s">
        <v>26</v>
      </c>
      <c r="C13" s="37">
        <v>1999</v>
      </c>
      <c r="D13" s="10">
        <v>854.108</v>
      </c>
      <c r="E13" s="10">
        <v>592.666</v>
      </c>
      <c r="F13" s="10">
        <v>35.342</v>
      </c>
      <c r="G13" s="10">
        <v>16.575</v>
      </c>
      <c r="H13" s="10">
        <v>111.192</v>
      </c>
      <c r="I13" s="10">
        <v>61.345</v>
      </c>
      <c r="J13" s="10">
        <v>13.065</v>
      </c>
      <c r="K13" s="10">
        <v>76.027</v>
      </c>
      <c r="L13" s="10">
        <v>25.194</v>
      </c>
      <c r="M13" s="8">
        <v>9.147</v>
      </c>
      <c r="N13" s="8">
        <v>17.423</v>
      </c>
      <c r="O13" s="8">
        <v>6.85</v>
      </c>
      <c r="P13" s="8">
        <v>1818.934</v>
      </c>
    </row>
    <row r="14" spans="1:16" ht="11.25">
      <c r="A14" s="5"/>
      <c r="B14" s="5" t="s">
        <v>25</v>
      </c>
      <c r="C14" s="38">
        <v>1999</v>
      </c>
      <c r="D14" s="11">
        <v>203.873</v>
      </c>
      <c r="E14" s="16">
        <v>163.917</v>
      </c>
      <c r="F14" s="11">
        <v>11.19</v>
      </c>
      <c r="G14" s="11">
        <v>6.489</v>
      </c>
      <c r="H14" s="11">
        <v>37.396</v>
      </c>
      <c r="I14" s="11">
        <v>24.985</v>
      </c>
      <c r="J14" s="11">
        <v>6.462</v>
      </c>
      <c r="K14" s="11">
        <v>26.131</v>
      </c>
      <c r="L14" s="11">
        <v>10.517</v>
      </c>
      <c r="M14" s="11">
        <v>6.126</v>
      </c>
      <c r="N14" s="11">
        <v>8.407</v>
      </c>
      <c r="O14" s="11">
        <v>4.797</v>
      </c>
      <c r="P14" s="11">
        <v>510.29</v>
      </c>
    </row>
    <row r="15" spans="3:8" ht="11.25">
      <c r="C15" s="39"/>
      <c r="D15" s="14"/>
      <c r="E15" s="14"/>
      <c r="F15" s="14"/>
      <c r="G15" s="14"/>
      <c r="H15" s="14"/>
    </row>
    <row r="16" spans="1:8" ht="11.25">
      <c r="A16" s="4"/>
      <c r="C16" s="39"/>
      <c r="D16" s="8"/>
      <c r="E16" s="8"/>
      <c r="F16" s="8"/>
      <c r="G16" s="8"/>
      <c r="H16" s="8"/>
    </row>
    <row r="17" spans="1:16" ht="43.5" customHeight="1">
      <c r="A17" s="98" t="s">
        <v>18</v>
      </c>
      <c r="B17" s="5"/>
      <c r="C17" s="17" t="s">
        <v>15</v>
      </c>
      <c r="D17" s="1" t="s">
        <v>2</v>
      </c>
      <c r="E17" s="1" t="s">
        <v>3</v>
      </c>
      <c r="F17" s="1" t="s">
        <v>4</v>
      </c>
      <c r="G17" s="1" t="s">
        <v>13</v>
      </c>
      <c r="H17" s="1" t="s">
        <v>9</v>
      </c>
      <c r="I17" s="1" t="s">
        <v>10</v>
      </c>
      <c r="J17" s="1" t="s">
        <v>11</v>
      </c>
      <c r="K17" s="1" t="s">
        <v>5</v>
      </c>
      <c r="L17" s="1" t="s">
        <v>6</v>
      </c>
      <c r="M17" s="1" t="s">
        <v>7</v>
      </c>
      <c r="N17" s="1" t="s">
        <v>8</v>
      </c>
      <c r="O17" s="1" t="s">
        <v>12</v>
      </c>
      <c r="P17" s="2" t="s">
        <v>0</v>
      </c>
    </row>
    <row r="18" spans="1:16" ht="15.75" customHeight="1">
      <c r="A18" s="9" t="s">
        <v>14</v>
      </c>
      <c r="B18" s="9"/>
      <c r="C18" s="37">
        <v>2004</v>
      </c>
      <c r="D18" s="10">
        <f>(D7/$P7)*100</f>
        <v>50.957616078542365</v>
      </c>
      <c r="E18" s="10">
        <f aca="true" t="shared" si="0" ref="E18:P18">(E7/$P7)*100</f>
        <v>32.636833829528015</v>
      </c>
      <c r="F18" s="10">
        <f t="shared" si="0"/>
        <v>1.7343700426784707</v>
      </c>
      <c r="G18" s="10">
        <f t="shared" si="0"/>
        <v>0.5631964667685758</v>
      </c>
      <c r="H18" s="10">
        <f t="shared" si="0"/>
        <v>5.198063662746573</v>
      </c>
      <c r="I18" s="10">
        <f t="shared" si="0"/>
        <v>2.2212618122383843</v>
      </c>
      <c r="J18" s="10">
        <f t="shared" si="0"/>
        <v>0.49727830952266605</v>
      </c>
      <c r="K18" s="10">
        <f t="shared" si="0"/>
        <v>3.941731042669265</v>
      </c>
      <c r="L18" s="10">
        <f t="shared" si="0"/>
        <v>1.0036661683564345</v>
      </c>
      <c r="M18" s="10">
        <f t="shared" si="0"/>
        <v>0.2985722992306453</v>
      </c>
      <c r="N18" s="10">
        <f t="shared" si="0"/>
        <v>0.6868035418686881</v>
      </c>
      <c r="O18" s="10">
        <f t="shared" si="0"/>
        <v>0.2606067458499221</v>
      </c>
      <c r="P18" s="10">
        <f t="shared" si="0"/>
        <v>100</v>
      </c>
    </row>
    <row r="19" spans="1:16" ht="20.25" customHeight="1">
      <c r="A19" s="9" t="s">
        <v>16</v>
      </c>
      <c r="B19" s="9"/>
      <c r="C19" s="37">
        <v>2004</v>
      </c>
      <c r="D19" s="10">
        <f aca="true" t="shared" si="1" ref="D19:P19">(D8/$P8)*100</f>
        <v>55.18636205211642</v>
      </c>
      <c r="E19" s="10">
        <f t="shared" si="1"/>
        <v>29.39969463669399</v>
      </c>
      <c r="F19" s="10">
        <f t="shared" si="1"/>
        <v>1.6695497796732368</v>
      </c>
      <c r="G19" s="10">
        <f t="shared" si="1"/>
        <v>0.7431863140618452</v>
      </c>
      <c r="H19" s="10">
        <f t="shared" si="1"/>
        <v>4.733816818513195</v>
      </c>
      <c r="I19" s="10">
        <f t="shared" si="1"/>
        <v>2.480121592829366</v>
      </c>
      <c r="J19" s="10">
        <f t="shared" si="1"/>
        <v>0.5431193091578644</v>
      </c>
      <c r="K19" s="10">
        <f t="shared" si="1"/>
        <v>2.9421035688529833</v>
      </c>
      <c r="L19" s="10">
        <f t="shared" si="1"/>
        <v>0.9739252523295194</v>
      </c>
      <c r="M19" s="10">
        <f t="shared" si="1"/>
        <v>0.36652821742254543</v>
      </c>
      <c r="N19" s="10">
        <f t="shared" si="1"/>
        <v>0.6820390461348828</v>
      </c>
      <c r="O19" s="10">
        <f t="shared" si="1"/>
        <v>0.27955341221414914</v>
      </c>
      <c r="P19" s="10">
        <f t="shared" si="1"/>
        <v>100</v>
      </c>
    </row>
    <row r="20" spans="1:16" ht="11.25">
      <c r="A20" s="9" t="s">
        <v>27</v>
      </c>
      <c r="B20" s="9"/>
      <c r="C20" s="37">
        <v>2004</v>
      </c>
      <c r="D20" s="10">
        <f aca="true" t="shared" si="2" ref="D20:P20">(D9/$P9)*100</f>
        <v>51.966805425958874</v>
      </c>
      <c r="E20" s="10">
        <f t="shared" si="2"/>
        <v>29.921667927127256</v>
      </c>
      <c r="F20" s="10">
        <f t="shared" si="2"/>
        <v>1.7725222249630392</v>
      </c>
      <c r="G20" s="10">
        <f t="shared" si="2"/>
        <v>0.8452613186689997</v>
      </c>
      <c r="H20" s="10">
        <f t="shared" si="2"/>
        <v>5.382681739234718</v>
      </c>
      <c r="I20" s="10">
        <f t="shared" si="2"/>
        <v>3.0964620789479516</v>
      </c>
      <c r="J20" s="10">
        <f t="shared" si="2"/>
        <v>0.691560015700613</v>
      </c>
      <c r="K20" s="10">
        <f t="shared" si="2"/>
        <v>3.3482423725009545</v>
      </c>
      <c r="L20" s="10">
        <f t="shared" si="2"/>
        <v>1.22553114745978</v>
      </c>
      <c r="M20" s="10">
        <f t="shared" si="2"/>
        <v>0.5084756549634633</v>
      </c>
      <c r="N20" s="10">
        <f t="shared" si="2"/>
        <v>0.8525534084231994</v>
      </c>
      <c r="O20" s="10">
        <f t="shared" si="2"/>
        <v>0.3882366860511524</v>
      </c>
      <c r="P20" s="10">
        <f t="shared" si="2"/>
        <v>100</v>
      </c>
    </row>
    <row r="21" spans="1:16" ht="11.25">
      <c r="A21" s="9" t="s">
        <v>28</v>
      </c>
      <c r="B21" s="9"/>
      <c r="C21" s="37">
        <v>1999</v>
      </c>
      <c r="D21" s="10">
        <f aca="true" t="shared" si="3" ref="D21:P21">(D10/$P10)*100</f>
        <v>49.63563893988876</v>
      </c>
      <c r="E21" s="10">
        <f t="shared" si="3"/>
        <v>30.258749542731195</v>
      </c>
      <c r="F21" s="10">
        <f t="shared" si="3"/>
        <v>1.8154188133177878</v>
      </c>
      <c r="G21" s="10">
        <f t="shared" si="3"/>
        <v>0.906932721467365</v>
      </c>
      <c r="H21" s="10">
        <f t="shared" si="3"/>
        <v>5.8124837531077524</v>
      </c>
      <c r="I21" s="10">
        <f t="shared" si="3"/>
        <v>3.4873901294134217</v>
      </c>
      <c r="J21" s="10">
        <f t="shared" si="3"/>
        <v>0.8040421789384031</v>
      </c>
      <c r="K21" s="10">
        <f t="shared" si="3"/>
        <v>3.7914016458511357</v>
      </c>
      <c r="L21" s="10">
        <f t="shared" si="3"/>
        <v>1.4059400736209215</v>
      </c>
      <c r="M21" s="10">
        <f t="shared" si="3"/>
        <v>0.6121972556583356</v>
      </c>
      <c r="N21" s="10">
        <f t="shared" si="3"/>
        <v>1.000009791386775</v>
      </c>
      <c r="O21" s="10">
        <f t="shared" si="3"/>
        <v>0.46979515461814436</v>
      </c>
      <c r="P21" s="10">
        <f t="shared" si="3"/>
        <v>100</v>
      </c>
    </row>
    <row r="22" spans="1:16" ht="11.25">
      <c r="A22" s="9" t="s">
        <v>19</v>
      </c>
      <c r="B22" s="9"/>
      <c r="C22" s="37">
        <v>2004</v>
      </c>
      <c r="D22" s="10">
        <f aca="true" t="shared" si="4" ref="D22:P22">(D11/$P11)*100</f>
        <v>51.7718218999035</v>
      </c>
      <c r="E22" s="10">
        <f t="shared" si="4"/>
        <v>32.16152954401735</v>
      </c>
      <c r="F22" s="10">
        <f t="shared" si="4"/>
        <v>1.6968772555177587</v>
      </c>
      <c r="G22" s="10">
        <f t="shared" si="4"/>
        <v>0.5461004086352323</v>
      </c>
      <c r="H22" s="10">
        <f t="shared" si="4"/>
        <v>5.052784526463331</v>
      </c>
      <c r="I22" s="10">
        <f t="shared" si="4"/>
        <v>2.1722694598942196</v>
      </c>
      <c r="J22" s="10">
        <f t="shared" si="4"/>
        <v>0.49891504329144865</v>
      </c>
      <c r="K22" s="10">
        <f t="shared" si="4"/>
        <v>3.885281071931789</v>
      </c>
      <c r="L22" s="10">
        <f t="shared" si="4"/>
        <v>0.9693535754705678</v>
      </c>
      <c r="M22" s="10">
        <f t="shared" si="4"/>
        <v>0.2981341334564994</v>
      </c>
      <c r="N22" s="10">
        <f t="shared" si="4"/>
        <v>0.697952301990454</v>
      </c>
      <c r="O22" s="10">
        <f t="shared" si="4"/>
        <v>0.24898077942783117</v>
      </c>
      <c r="P22" s="10">
        <f t="shared" si="4"/>
        <v>100</v>
      </c>
    </row>
    <row r="23" spans="1:16" ht="19.5" customHeight="1">
      <c r="A23" s="9" t="s">
        <v>24</v>
      </c>
      <c r="B23" s="9"/>
      <c r="C23" s="37">
        <v>1999</v>
      </c>
      <c r="D23" s="10">
        <f aca="true" t="shared" si="5" ref="D23:P23">(D12/$P12)*100</f>
        <v>45.4220375541382</v>
      </c>
      <c r="E23" s="10">
        <f t="shared" si="5"/>
        <v>32.48219149381939</v>
      </c>
      <c r="F23" s="10">
        <f t="shared" si="5"/>
        <v>1.9977468890926762</v>
      </c>
      <c r="G23" s="10">
        <f t="shared" si="5"/>
        <v>0.9902010283253134</v>
      </c>
      <c r="H23" s="10">
        <f t="shared" si="5"/>
        <v>6.379291987374335</v>
      </c>
      <c r="I23" s="10">
        <f t="shared" si="5"/>
        <v>3.7063846156488167</v>
      </c>
      <c r="J23" s="10">
        <f t="shared" si="5"/>
        <v>0.8383478789502427</v>
      </c>
      <c r="K23" s="10">
        <f t="shared" si="5"/>
        <v>4.385924239145741</v>
      </c>
      <c r="L23" s="10">
        <f t="shared" si="5"/>
        <v>1.5331715627178837</v>
      </c>
      <c r="M23" s="10">
        <f t="shared" si="5"/>
        <v>0.655711945265891</v>
      </c>
      <c r="N23" s="10">
        <f t="shared" si="5"/>
        <v>1.1089530246983543</v>
      </c>
      <c r="O23" s="10">
        <f t="shared" si="5"/>
        <v>0.5000377808231411</v>
      </c>
      <c r="P23" s="10">
        <f t="shared" si="5"/>
        <v>100</v>
      </c>
    </row>
    <row r="24" spans="1:16" ht="11.25">
      <c r="A24" s="9"/>
      <c r="B24" s="9" t="s">
        <v>26</v>
      </c>
      <c r="C24" s="37">
        <v>1999</v>
      </c>
      <c r="D24" s="10">
        <f aca="true" t="shared" si="6" ref="D24:P24">(D13/$P13)*100</f>
        <v>46.95651409012092</v>
      </c>
      <c r="E24" s="10">
        <f t="shared" si="6"/>
        <v>32.58315035069992</v>
      </c>
      <c r="F24" s="10">
        <f t="shared" si="6"/>
        <v>1.943006178344019</v>
      </c>
      <c r="G24" s="10">
        <f t="shared" si="6"/>
        <v>0.911248016695493</v>
      </c>
      <c r="H24" s="10">
        <f t="shared" si="6"/>
        <v>6.11303103905914</v>
      </c>
      <c r="I24" s="10">
        <f t="shared" si="6"/>
        <v>3.372579763751736</v>
      </c>
      <c r="J24" s="10">
        <f t="shared" si="6"/>
        <v>0.7182778484540946</v>
      </c>
      <c r="K24" s="10">
        <f t="shared" si="6"/>
        <v>4.179755835011056</v>
      </c>
      <c r="L24" s="10">
        <f t="shared" si="6"/>
        <v>1.3850969853771493</v>
      </c>
      <c r="M24" s="10">
        <f t="shared" si="6"/>
        <v>0.5028769598017301</v>
      </c>
      <c r="N24" s="10">
        <f t="shared" si="6"/>
        <v>0.9578687297065203</v>
      </c>
      <c r="O24" s="10">
        <f t="shared" si="6"/>
        <v>0.37659420297822793</v>
      </c>
      <c r="P24" s="10">
        <f t="shared" si="6"/>
        <v>100</v>
      </c>
    </row>
    <row r="25" spans="1:16" ht="11.25">
      <c r="A25" s="5"/>
      <c r="B25" s="5" t="s">
        <v>25</v>
      </c>
      <c r="C25" s="38">
        <v>1999</v>
      </c>
      <c r="D25" s="11">
        <f aca="true" t="shared" si="7" ref="D25:P25">(D14/$P14)*100</f>
        <v>39.95238001920477</v>
      </c>
      <c r="E25" s="11">
        <f t="shared" si="7"/>
        <v>32.12232260087401</v>
      </c>
      <c r="F25" s="11">
        <f t="shared" si="7"/>
        <v>2.1928707205706557</v>
      </c>
      <c r="G25" s="11">
        <f t="shared" si="7"/>
        <v>1.2716298575319915</v>
      </c>
      <c r="H25" s="11">
        <f t="shared" si="7"/>
        <v>7.328381900487958</v>
      </c>
      <c r="I25" s="11">
        <f t="shared" si="7"/>
        <v>4.896235473946187</v>
      </c>
      <c r="J25" s="11">
        <f t="shared" si="7"/>
        <v>1.2663387485547433</v>
      </c>
      <c r="K25" s="11">
        <f t="shared" si="7"/>
        <v>5.120813654980501</v>
      </c>
      <c r="L25" s="11">
        <f t="shared" si="7"/>
        <v>2.0609849301377645</v>
      </c>
      <c r="M25" s="11">
        <f t="shared" si="7"/>
        <v>1.2004938368378766</v>
      </c>
      <c r="N25" s="11">
        <f t="shared" si="7"/>
        <v>1.6474945619157733</v>
      </c>
      <c r="O25" s="11">
        <f t="shared" si="7"/>
        <v>0.940053694957769</v>
      </c>
      <c r="P25" s="11">
        <f t="shared" si="7"/>
        <v>100</v>
      </c>
    </row>
    <row r="27" ht="11.25">
      <c r="A27" s="3" t="s">
        <v>84</v>
      </c>
    </row>
  </sheetData>
  <mergeCells count="1">
    <mergeCell ref="A1:P1"/>
  </mergeCells>
  <printOptions horizontalCentered="1"/>
  <pageMargins left="0.25" right="0.25" top="0.5" bottom="0.5"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dimension ref="A1:G35"/>
  <sheetViews>
    <sheetView showGridLines="0" workbookViewId="0" topLeftCell="A1">
      <selection activeCell="I34" sqref="I34"/>
    </sheetView>
  </sheetViews>
  <sheetFormatPr defaultColWidth="9.140625" defaultRowHeight="12.75"/>
  <cols>
    <col min="1" max="1" width="2.57421875" style="3" customWidth="1"/>
    <col min="2" max="2" width="31.00390625" style="3" customWidth="1"/>
    <col min="3" max="3" width="6.7109375" style="3" customWidth="1"/>
    <col min="4" max="4" width="8.140625" style="3" customWidth="1"/>
    <col min="5" max="5" width="11.28125" style="3" customWidth="1"/>
    <col min="6" max="6" width="10.8515625" style="3" customWidth="1"/>
    <col min="7" max="16384" width="9.140625" style="3" customWidth="1"/>
  </cols>
  <sheetData>
    <row r="1" spans="1:7" ht="15.75">
      <c r="A1" s="48" t="s">
        <v>69</v>
      </c>
      <c r="B1" s="47"/>
      <c r="C1" s="49"/>
      <c r="D1" s="49"/>
      <c r="E1" s="49"/>
      <c r="F1" s="50"/>
      <c r="G1" s="9"/>
    </row>
    <row r="5" spans="1:2" ht="11.25">
      <c r="A5" s="4" t="s">
        <v>52</v>
      </c>
      <c r="B5" s="4"/>
    </row>
    <row r="6" spans="1:7" ht="27" customHeight="1">
      <c r="A6" s="5"/>
      <c r="B6" s="5"/>
      <c r="C6" s="17" t="s">
        <v>15</v>
      </c>
      <c r="D6" s="6" t="s">
        <v>1</v>
      </c>
      <c r="E6" s="7" t="s">
        <v>108</v>
      </c>
      <c r="F6" s="7" t="s">
        <v>107</v>
      </c>
      <c r="G6" s="6" t="s">
        <v>0</v>
      </c>
    </row>
    <row r="7" spans="1:7" ht="21.75" customHeight="1">
      <c r="A7" s="9" t="s">
        <v>14</v>
      </c>
      <c r="B7" s="9"/>
      <c r="C7" s="37">
        <v>2004</v>
      </c>
      <c r="D7" s="10">
        <f>SUM('Urban-Influence'!D7:E7)</f>
        <v>1451.7523</v>
      </c>
      <c r="E7" s="10">
        <f>SUM('Urban-Influence'!F7,'Urban-Influence'!H7,'Urban-Influence'!K7)</f>
        <v>188.84739000000002</v>
      </c>
      <c r="F7" s="10">
        <f>SUM('Urban-Influence'!G7,'Urban-Influence'!I7,'Urban-Influence'!J7,'Urban-Influence'!L7,'Urban-Influence'!M7,'Urban-Influence'!N7,'Urban-Influence'!O7)</f>
        <v>96.061418</v>
      </c>
      <c r="G7" s="8">
        <f>SUM(D7:F7)</f>
        <v>1736.661108</v>
      </c>
    </row>
    <row r="8" spans="1:7" ht="11.25">
      <c r="A8" s="9" t="s">
        <v>16</v>
      </c>
      <c r="B8" s="9"/>
      <c r="C8" s="37">
        <v>2004</v>
      </c>
      <c r="D8" s="10">
        <f>SUM('Urban-Influence'!D8:E8)</f>
        <v>33559.271</v>
      </c>
      <c r="E8" s="10">
        <f>SUM('Urban-Influence'!F8,'Urban-Influence'!H8,'Urban-Influence'!K8)</f>
        <v>3707.7879999999996</v>
      </c>
      <c r="F8" s="10">
        <f>SUM('Urban-Influence'!G8,'Urban-Influence'!I8,'Urban-Influence'!J8,'Urban-Influence'!L8,'Urban-Influence'!M8,'Urban-Influence'!N8,'Urban-Influence'!O8)</f>
        <v>2407.649</v>
      </c>
      <c r="G8" s="8">
        <f aca="true" t="shared" si="0" ref="G8:G14">SUM(D8:F8)</f>
        <v>39674.708</v>
      </c>
    </row>
    <row r="9" spans="1:7" ht="11.25">
      <c r="A9" s="9" t="s">
        <v>27</v>
      </c>
      <c r="B9" s="9"/>
      <c r="C9" s="37">
        <v>2004</v>
      </c>
      <c r="D9" s="10">
        <f>SUM('Urban-Influence'!D9:E9)</f>
        <v>10679.509</v>
      </c>
      <c r="E9" s="10">
        <f>SUM('Urban-Influence'!F9,'Urban-Influence'!H9,'Urban-Influence'!K9)</f>
        <v>1369.81</v>
      </c>
      <c r="F9" s="10">
        <f>SUM('Urban-Influence'!G9,'Urban-Influence'!I9,'Urban-Influence'!J9,'Urban-Influence'!L9,'Urban-Influence'!M9,'Urban-Influence'!N9,'Urban-Influence'!O9)</f>
        <v>992.2099999999999</v>
      </c>
      <c r="G9" s="8">
        <f t="shared" si="0"/>
        <v>13041.528999999999</v>
      </c>
    </row>
    <row r="10" spans="1:7" ht="11.25">
      <c r="A10" s="9" t="s">
        <v>28</v>
      </c>
      <c r="B10" s="9"/>
      <c r="C10" s="37">
        <v>1999</v>
      </c>
      <c r="D10" s="10">
        <f>SUM('Urban-Influence'!D10:E10)</f>
        <v>10852.348</v>
      </c>
      <c r="E10" s="10">
        <f>SUM('Urban-Influence'!F10,'Urban-Influence'!H10,'Urban-Influence'!K10)</f>
        <v>1551.126</v>
      </c>
      <c r="F10" s="10">
        <f>SUM('Urban-Influence'!G10,'Urban-Influence'!I10,'Urban-Influence'!J10,'Urban-Influence'!L10,'Urban-Influence'!M10,'Urban-Influence'!N10,'Urban-Influence'!O10)</f>
        <v>1179.893</v>
      </c>
      <c r="G10" s="8">
        <f t="shared" si="0"/>
        <v>13583.367</v>
      </c>
    </row>
    <row r="11" spans="1:7" ht="18" customHeight="1">
      <c r="A11" s="9" t="s">
        <v>19</v>
      </c>
      <c r="B11" s="9"/>
      <c r="C11" s="37">
        <v>2004</v>
      </c>
      <c r="D11" s="10">
        <f>SUM('Urban-Influence'!D11:E11)</f>
        <v>841.8119999999999</v>
      </c>
      <c r="E11" s="10">
        <f>SUM('Urban-Influence'!F11,'Urban-Influence'!H11,'Urban-Influence'!K11)</f>
        <v>106.66347</v>
      </c>
      <c r="F11" s="10">
        <f>SUM('Urban-Influence'!G11,'Urban-Influence'!I11,'Urban-Influence'!J11,'Urban-Influence'!L11,'Urban-Influence'!M11,'Urban-Influence'!N11,'Urban-Influence'!O11)</f>
        <v>54.477451</v>
      </c>
      <c r="G11" s="8">
        <f t="shared" si="0"/>
        <v>1002.9529209999998</v>
      </c>
    </row>
    <row r="12" spans="1:7" ht="11.25">
      <c r="A12" s="9" t="s">
        <v>24</v>
      </c>
      <c r="B12" s="9"/>
      <c r="C12" s="37">
        <v>1999</v>
      </c>
      <c r="D12" s="10">
        <f>SUM('Urban-Influence'!D12:E12)</f>
        <v>1814.5639999999999</v>
      </c>
      <c r="E12" s="10">
        <f>SUM('Urban-Influence'!F12,'Urban-Influence'!H12,'Urban-Influence'!K12)</f>
        <v>297.278</v>
      </c>
      <c r="F12" s="10">
        <f>SUM('Urban-Influence'!G12,'Urban-Influence'!I12,'Urban-Influence'!J12,'Urban-Influence'!L12,'Urban-Influence'!M12,'Urban-Influence'!N12,'Urban-Influence'!O12)</f>
        <v>217.382</v>
      </c>
      <c r="G12" s="8">
        <f t="shared" si="0"/>
        <v>2329.2239999999997</v>
      </c>
    </row>
    <row r="13" spans="1:7" ht="11.25">
      <c r="A13" s="9"/>
      <c r="B13" s="9" t="s">
        <v>26</v>
      </c>
      <c r="C13" s="37">
        <v>1999</v>
      </c>
      <c r="D13" s="10">
        <f>SUM('Urban-Influence'!D13:E13)</f>
        <v>1446.774</v>
      </c>
      <c r="E13" s="10">
        <f>SUM('Urban-Influence'!F13,'Urban-Influence'!H13,'Urban-Influence'!K13)</f>
        <v>222.56099999999998</v>
      </c>
      <c r="F13" s="10">
        <f>SUM('Urban-Influence'!G13,'Urban-Influence'!I13,'Urban-Influence'!J13,'Urban-Influence'!L13,'Urban-Influence'!M13,'Urban-Influence'!N13,'Urban-Influence'!O13)</f>
        <v>149.599</v>
      </c>
      <c r="G13" s="8">
        <f t="shared" si="0"/>
        <v>1818.9339999999997</v>
      </c>
    </row>
    <row r="14" spans="1:7" ht="11.25">
      <c r="A14" s="5"/>
      <c r="B14" s="5" t="s">
        <v>25</v>
      </c>
      <c r="C14" s="38">
        <v>1999</v>
      </c>
      <c r="D14" s="11">
        <f>SUM('Urban-Influence'!D14:E14)</f>
        <v>367.78999999999996</v>
      </c>
      <c r="E14" s="11">
        <f>SUM('Urban-Influence'!F14,'Urban-Influence'!H14,'Urban-Influence'!K14)</f>
        <v>74.717</v>
      </c>
      <c r="F14" s="11">
        <f>SUM('Urban-Influence'!G14,'Urban-Influence'!I14,'Urban-Influence'!J14,'Urban-Influence'!L14,'Urban-Influence'!M14,'Urban-Influence'!N14,'Urban-Influence'!O14)</f>
        <v>67.783</v>
      </c>
      <c r="G14" s="11">
        <f t="shared" si="0"/>
        <v>510.28999999999996</v>
      </c>
    </row>
    <row r="15" spans="3:5" ht="11.25">
      <c r="C15" s="39"/>
      <c r="D15" s="14"/>
      <c r="E15" s="14"/>
    </row>
    <row r="16" spans="3:5" ht="11.25">
      <c r="C16" s="39"/>
      <c r="D16" s="14"/>
      <c r="E16" s="14"/>
    </row>
    <row r="17" spans="3:5" ht="11.25">
      <c r="C17" s="39"/>
      <c r="D17" s="14"/>
      <c r="E17" s="14"/>
    </row>
    <row r="18" spans="1:6" ht="11.25">
      <c r="A18" s="4" t="s">
        <v>18</v>
      </c>
      <c r="C18" s="39"/>
      <c r="D18" s="10"/>
      <c r="E18" s="10"/>
      <c r="F18" s="9"/>
    </row>
    <row r="19" spans="2:6" ht="11.25" customHeight="1">
      <c r="B19" s="4"/>
      <c r="C19" s="39"/>
      <c r="D19" s="46"/>
      <c r="E19" s="45"/>
      <c r="F19" s="45"/>
    </row>
    <row r="20" spans="1:7" ht="22.5">
      <c r="A20" s="5"/>
      <c r="B20" s="5"/>
      <c r="C20" s="17" t="s">
        <v>15</v>
      </c>
      <c r="D20" s="6" t="s">
        <v>1</v>
      </c>
      <c r="E20" s="7" t="s">
        <v>108</v>
      </c>
      <c r="F20" s="7" t="s">
        <v>107</v>
      </c>
      <c r="G20" s="6" t="s">
        <v>0</v>
      </c>
    </row>
    <row r="21" spans="1:7" ht="20.25" customHeight="1">
      <c r="A21" s="9" t="s">
        <v>14</v>
      </c>
      <c r="B21" s="9"/>
      <c r="C21" s="37">
        <v>2004</v>
      </c>
      <c r="D21" s="10">
        <f aca="true" t="shared" si="1" ref="D21:G28">(D7/SUM($D7:$F7))*100</f>
        <v>83.59444990807037</v>
      </c>
      <c r="E21" s="10">
        <f t="shared" si="1"/>
        <v>10.874164748094307</v>
      </c>
      <c r="F21" s="10">
        <f t="shared" si="1"/>
        <v>5.531385343835316</v>
      </c>
      <c r="G21" s="10">
        <f t="shared" si="1"/>
        <v>100</v>
      </c>
    </row>
    <row r="22" spans="1:7" ht="11.25">
      <c r="A22" s="9" t="s">
        <v>16</v>
      </c>
      <c r="B22" s="9"/>
      <c r="C22" s="37">
        <v>2004</v>
      </c>
      <c r="D22" s="10">
        <f t="shared" si="1"/>
        <v>84.58605668881042</v>
      </c>
      <c r="E22" s="10">
        <f t="shared" si="1"/>
        <v>9.345470167039414</v>
      </c>
      <c r="F22" s="10">
        <f t="shared" si="1"/>
        <v>6.068473144150173</v>
      </c>
      <c r="G22" s="10">
        <f t="shared" si="1"/>
        <v>100</v>
      </c>
    </row>
    <row r="23" spans="1:7" ht="11.25">
      <c r="A23" s="9" t="s">
        <v>27</v>
      </c>
      <c r="B23" s="9"/>
      <c r="C23" s="37">
        <v>2004</v>
      </c>
      <c r="D23" s="10">
        <f t="shared" si="1"/>
        <v>81.88847335308613</v>
      </c>
      <c r="E23" s="10">
        <f t="shared" si="1"/>
        <v>10.503446336698712</v>
      </c>
      <c r="F23" s="10">
        <f t="shared" si="1"/>
        <v>7.6080803102151595</v>
      </c>
      <c r="G23" s="10">
        <f t="shared" si="1"/>
        <v>100</v>
      </c>
    </row>
    <row r="24" spans="1:7" ht="11.25">
      <c r="A24" s="9" t="s">
        <v>28</v>
      </c>
      <c r="B24" s="9"/>
      <c r="C24" s="37">
        <v>1999</v>
      </c>
      <c r="D24" s="10">
        <f t="shared" si="1"/>
        <v>79.89438848261996</v>
      </c>
      <c r="E24" s="10">
        <f t="shared" si="1"/>
        <v>11.419304212276677</v>
      </c>
      <c r="F24" s="10">
        <f t="shared" si="1"/>
        <v>8.686307305103366</v>
      </c>
      <c r="G24" s="10">
        <f t="shared" si="1"/>
        <v>100</v>
      </c>
    </row>
    <row r="25" spans="1:7" ht="19.5" customHeight="1">
      <c r="A25" s="9" t="s">
        <v>19</v>
      </c>
      <c r="B25" s="9"/>
      <c r="C25" s="37">
        <v>2004</v>
      </c>
      <c r="D25" s="10">
        <f t="shared" si="1"/>
        <v>83.93335144392087</v>
      </c>
      <c r="E25" s="10">
        <f t="shared" si="1"/>
        <v>10.634942853912884</v>
      </c>
      <c r="F25" s="10">
        <f t="shared" si="1"/>
        <v>5.431705702166255</v>
      </c>
      <c r="G25" s="10">
        <f t="shared" si="1"/>
        <v>100</v>
      </c>
    </row>
    <row r="26" spans="1:7" ht="11.25">
      <c r="A26" s="9" t="s">
        <v>24</v>
      </c>
      <c r="B26" s="9"/>
      <c r="C26" s="37">
        <v>1999</v>
      </c>
      <c r="D26" s="10">
        <f t="shared" si="1"/>
        <v>77.90422904795761</v>
      </c>
      <c r="E26" s="10">
        <f t="shared" si="1"/>
        <v>12.762963115612754</v>
      </c>
      <c r="F26" s="10">
        <f t="shared" si="1"/>
        <v>9.332807836429645</v>
      </c>
      <c r="G26" s="10">
        <f t="shared" si="1"/>
        <v>100</v>
      </c>
    </row>
    <row r="27" spans="1:7" ht="11.25">
      <c r="A27" s="9"/>
      <c r="B27" s="9" t="s">
        <v>26</v>
      </c>
      <c r="C27" s="37">
        <v>1999</v>
      </c>
      <c r="D27" s="10">
        <f t="shared" si="1"/>
        <v>79.53966444082083</v>
      </c>
      <c r="E27" s="10">
        <f t="shared" si="1"/>
        <v>12.235793052414216</v>
      </c>
      <c r="F27" s="10">
        <f t="shared" si="1"/>
        <v>8.224542506764951</v>
      </c>
      <c r="G27" s="10">
        <f t="shared" si="1"/>
        <v>100</v>
      </c>
    </row>
    <row r="28" spans="1:7" ht="11.25">
      <c r="A28" s="5"/>
      <c r="B28" s="5" t="s">
        <v>25</v>
      </c>
      <c r="C28" s="38">
        <v>1999</v>
      </c>
      <c r="D28" s="11">
        <f t="shared" si="1"/>
        <v>72.07470262007878</v>
      </c>
      <c r="E28" s="11">
        <f t="shared" si="1"/>
        <v>14.642066276039115</v>
      </c>
      <c r="F28" s="11">
        <f t="shared" si="1"/>
        <v>13.283231103882107</v>
      </c>
      <c r="G28" s="11">
        <f t="shared" si="1"/>
        <v>100</v>
      </c>
    </row>
    <row r="30" ht="11.25">
      <c r="A30" s="3" t="s">
        <v>84</v>
      </c>
    </row>
    <row r="33" ht="11.25">
      <c r="A33" s="4" t="s">
        <v>123</v>
      </c>
    </row>
    <row r="34" spans="1:7" ht="22.5">
      <c r="A34" s="9"/>
      <c r="B34" s="9"/>
      <c r="C34" s="45" t="s">
        <v>15</v>
      </c>
      <c r="D34" s="92" t="s">
        <v>1</v>
      </c>
      <c r="E34" s="93" t="s">
        <v>108</v>
      </c>
      <c r="F34" s="93" t="s">
        <v>107</v>
      </c>
      <c r="G34" s="92" t="s">
        <v>0</v>
      </c>
    </row>
    <row r="35" spans="1:7" ht="11.25">
      <c r="A35" s="94" t="s">
        <v>14</v>
      </c>
      <c r="B35" s="94"/>
      <c r="C35" s="95">
        <v>2004</v>
      </c>
      <c r="D35" s="96">
        <f>(D7/(D8/1000))</f>
        <v>43.259351491872394</v>
      </c>
      <c r="E35" s="96">
        <f>(E7/(E8/1000))</f>
        <v>50.93262883422678</v>
      </c>
      <c r="F35" s="96">
        <f>(F7/(F8/1000))</f>
        <v>39.898431208203526</v>
      </c>
      <c r="G35" s="96">
        <f>(G7/(G8/1000))</f>
        <v>43.772498791925585</v>
      </c>
    </row>
  </sheetData>
  <printOptions horizontalCentered="1"/>
  <pageMargins left="0.25" right="0.25" top="0.5" bottom="0.5"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Q28"/>
  <sheetViews>
    <sheetView showGridLines="0" workbookViewId="0" topLeftCell="A1">
      <selection activeCell="K20" sqref="K20"/>
    </sheetView>
  </sheetViews>
  <sheetFormatPr defaultColWidth="9.140625" defaultRowHeight="12.75"/>
  <cols>
    <col min="1" max="1" width="2.57421875" style="3" customWidth="1"/>
    <col min="2" max="2" width="33.8515625" style="3" customWidth="1"/>
    <col min="3" max="3" width="1.7109375" style="9" customWidth="1"/>
    <col min="4" max="5" width="6.7109375" style="3" customWidth="1"/>
    <col min="6" max="8" width="9.140625" style="3" customWidth="1"/>
    <col min="9" max="9" width="1.28515625" style="3" customWidth="1"/>
    <col min="10" max="12" width="9.140625" style="3" customWidth="1"/>
    <col min="13" max="13" width="0.9921875" style="3" customWidth="1"/>
    <col min="14" max="16" width="9.140625" style="3" customWidth="1"/>
    <col min="17" max="17" width="1.1484375" style="3" customWidth="1"/>
    <col min="18" max="16384" width="9.140625" style="3" customWidth="1"/>
  </cols>
  <sheetData>
    <row r="1" spans="1:5" ht="15.75">
      <c r="A1" s="48" t="s">
        <v>69</v>
      </c>
      <c r="B1" s="47"/>
      <c r="C1" s="47"/>
      <c r="D1" s="49"/>
      <c r="E1" s="49"/>
    </row>
    <row r="4" spans="4:5" ht="11.25">
      <c r="D4" s="4"/>
      <c r="E4" s="4"/>
    </row>
    <row r="5" spans="1:16" ht="12.75">
      <c r="A5" s="4" t="s">
        <v>17</v>
      </c>
      <c r="B5" s="4"/>
      <c r="C5" s="54"/>
      <c r="D5" s="107" t="s">
        <v>85</v>
      </c>
      <c r="E5" s="103"/>
      <c r="F5" s="103"/>
      <c r="G5" s="103"/>
      <c r="H5" s="103"/>
      <c r="J5" s="107" t="s">
        <v>66</v>
      </c>
      <c r="K5" s="107"/>
      <c r="L5" s="107"/>
      <c r="N5" s="107" t="s">
        <v>91</v>
      </c>
      <c r="O5" s="107"/>
      <c r="P5" s="107"/>
    </row>
    <row r="6" spans="1:17" ht="11.25">
      <c r="A6" s="5"/>
      <c r="B6" s="5"/>
      <c r="D6" s="53" t="s">
        <v>89</v>
      </c>
      <c r="E6" s="53" t="s">
        <v>90</v>
      </c>
      <c r="F6" s="53" t="s">
        <v>88</v>
      </c>
      <c r="G6" s="53" t="s">
        <v>86</v>
      </c>
      <c r="H6" s="53" t="s">
        <v>87</v>
      </c>
      <c r="I6" s="55"/>
      <c r="J6" s="53" t="s">
        <v>88</v>
      </c>
      <c r="K6" s="53" t="s">
        <v>86</v>
      </c>
      <c r="L6" s="53" t="s">
        <v>87</v>
      </c>
      <c r="M6" s="55"/>
      <c r="N6" s="53" t="s">
        <v>88</v>
      </c>
      <c r="O6" s="53" t="s">
        <v>86</v>
      </c>
      <c r="P6" s="53" t="s">
        <v>87</v>
      </c>
      <c r="Q6" s="55"/>
    </row>
    <row r="7" spans="1:16" ht="21.75" customHeight="1">
      <c r="A7" s="9" t="s">
        <v>14</v>
      </c>
      <c r="B7" s="9"/>
      <c r="D7" s="10">
        <f>SUM(Isserman!D8:G8)</f>
        <v>1736.6610999999998</v>
      </c>
      <c r="E7" s="10">
        <f>SUM('Isserman -- Expanded'!D8:I8)</f>
        <v>1736.66123</v>
      </c>
      <c r="F7" s="10">
        <f>SUM('Beale -- 2003'!D6:L6)</f>
        <v>1736.661104</v>
      </c>
      <c r="G7" s="10">
        <f>SUM('Urban-Influence'!D7:O7)</f>
        <v>1736.6611080000002</v>
      </c>
      <c r="H7" s="10">
        <f>SUM(OMB!D7:F7)</f>
        <v>1736.661108</v>
      </c>
      <c r="J7" s="8">
        <f>SUM('Beale -- 2003'!D6:F6)</f>
        <v>1451.7523</v>
      </c>
      <c r="K7" s="8">
        <f>SUM('Urban-Influence'!D7:E7)</f>
        <v>1451.7523</v>
      </c>
      <c r="L7" s="8">
        <f>SUM(OMB!D7)</f>
        <v>1451.7523</v>
      </c>
      <c r="N7" s="8">
        <f>SUM('Beale -- 2003'!G6:L6)</f>
        <v>284.908804</v>
      </c>
      <c r="O7" s="8">
        <f>SUM('Urban-Influence'!F7:O7)</f>
        <v>284.90880799999996</v>
      </c>
      <c r="P7" s="8">
        <f>SUM(OMB!E7:F7)</f>
        <v>284.908808</v>
      </c>
    </row>
    <row r="8" spans="1:16" ht="11.25">
      <c r="A8" s="9" t="s">
        <v>16</v>
      </c>
      <c r="B8" s="9"/>
      <c r="D8" s="10">
        <f>SUM(Isserman!D9:G9)</f>
        <v>39674.708</v>
      </c>
      <c r="E8" s="10">
        <f>SUM('Isserman -- Expanded'!D9:I9)</f>
        <v>39674.708</v>
      </c>
      <c r="F8" s="10">
        <f>SUM('Beale -- 2003'!D7:L7)</f>
        <v>39674.708</v>
      </c>
      <c r="G8" s="10">
        <f>SUM('Urban-Influence'!D8:O8)</f>
        <v>39674.708000000006</v>
      </c>
      <c r="H8" s="10">
        <f>SUM(OMB!D8:F8)</f>
        <v>39674.708</v>
      </c>
      <c r="J8" s="8">
        <f>SUM('Beale -- 2003'!D7:F7)</f>
        <v>33559.271</v>
      </c>
      <c r="K8" s="8">
        <f>SUM('Urban-Influence'!D8:E8)</f>
        <v>33559.271</v>
      </c>
      <c r="L8" s="8">
        <f>SUM(OMB!D8)</f>
        <v>33559.271</v>
      </c>
      <c r="N8" s="8">
        <f>SUM('Beale -- 2003'!G7:L7)</f>
        <v>6115.437000000001</v>
      </c>
      <c r="O8" s="8">
        <f>SUM('Urban-Influence'!F8:O8)</f>
        <v>6115.436999999999</v>
      </c>
      <c r="P8" s="8">
        <f>SUM(OMB!E8:F8)</f>
        <v>6115.437</v>
      </c>
    </row>
    <row r="9" spans="1:16" ht="11.25">
      <c r="A9" s="9" t="s">
        <v>27</v>
      </c>
      <c r="B9" s="9"/>
      <c r="D9" s="10">
        <f>SUM(Isserman!D10:G10)</f>
        <v>13041.529</v>
      </c>
      <c r="E9" s="10">
        <f>SUM('Isserman -- Expanded'!D10:I10)</f>
        <v>13041.529</v>
      </c>
      <c r="F9" s="10">
        <f>SUM('Beale -- 2003'!D8:L8)</f>
        <v>13041.529</v>
      </c>
      <c r="G9" s="10">
        <f>SUM('Urban-Influence'!D9:O9)</f>
        <v>13041.529</v>
      </c>
      <c r="H9" s="10">
        <f>SUM(OMB!D9:F9)</f>
        <v>13041.528999999999</v>
      </c>
      <c r="J9" s="8">
        <f>SUM('Beale -- 2003'!D8:F8)</f>
        <v>10679.509</v>
      </c>
      <c r="K9" s="8">
        <f>SUM('Urban-Influence'!D9:E9)</f>
        <v>10679.509</v>
      </c>
      <c r="L9" s="8">
        <f>SUM(OMB!D9)</f>
        <v>10679.509</v>
      </c>
      <c r="N9" s="8">
        <f>SUM('Beale -- 2003'!G8:L8)</f>
        <v>2362.0200000000004</v>
      </c>
      <c r="O9" s="8">
        <f>SUM('Urban-Influence'!F9:O9)</f>
        <v>2362.0200000000004</v>
      </c>
      <c r="P9" s="8">
        <f>SUM(OMB!E9:F9)</f>
        <v>2362.02</v>
      </c>
    </row>
    <row r="10" spans="1:16" ht="11.25">
      <c r="A10" s="9" t="s">
        <v>28</v>
      </c>
      <c r="B10" s="9"/>
      <c r="D10" s="10">
        <f>SUM(Isserman!D11:G11)</f>
        <v>13583.366999999998</v>
      </c>
      <c r="E10" s="10">
        <f>SUM('Isserman -- Expanded'!D11:I11)</f>
        <v>13583.366999999998</v>
      </c>
      <c r="F10" s="10">
        <f>SUM('Beale -- 2003'!D9:L9)</f>
        <v>13583.367000000002</v>
      </c>
      <c r="G10" s="10">
        <f>SUM('Urban-Influence'!D10:O10)</f>
        <v>13583.366999999997</v>
      </c>
      <c r="H10" s="10">
        <f>SUM(OMB!D10:F10)</f>
        <v>13583.367</v>
      </c>
      <c r="J10" s="8">
        <f>SUM('Beale -- 2003'!D9:F9)</f>
        <v>10852.348</v>
      </c>
      <c r="K10" s="8">
        <f>SUM('Urban-Influence'!D10:E10)</f>
        <v>10852.348</v>
      </c>
      <c r="L10" s="8">
        <f>SUM(OMB!D10)</f>
        <v>10852.348</v>
      </c>
      <c r="N10" s="8">
        <f>SUM('Beale -- 2003'!G9:L9)</f>
        <v>2731.0190000000002</v>
      </c>
      <c r="O10" s="8">
        <f>SUM('Urban-Influence'!F10:O10)</f>
        <v>2731.019</v>
      </c>
      <c r="P10" s="8">
        <f>SUM(OMB!E10:F10)</f>
        <v>2731.0190000000002</v>
      </c>
    </row>
    <row r="11" spans="1:16" ht="18" customHeight="1">
      <c r="A11" s="9" t="s">
        <v>19</v>
      </c>
      <c r="B11" s="9"/>
      <c r="D11" s="10">
        <f>SUM(Isserman!D12:G12)</f>
        <v>1002.9528300000001</v>
      </c>
      <c r="E11" s="10">
        <f>SUM('Isserman -- Expanded'!D12:I12)</f>
        <v>1002.9528200000001</v>
      </c>
      <c r="F11" s="10">
        <f>SUM('Beale -- 2003'!D10:L10)</f>
        <v>1002.952924</v>
      </c>
      <c r="G11" s="10">
        <f>SUM('Urban-Influence'!D11:O11)</f>
        <v>1002.9529209999998</v>
      </c>
      <c r="H11" s="10">
        <f>SUM(OMB!D11:F11)</f>
        <v>1002.9529209999998</v>
      </c>
      <c r="J11" s="8">
        <f>SUM('Beale -- 2003'!D10:F10)</f>
        <v>841.8119999999999</v>
      </c>
      <c r="K11" s="8">
        <f>SUM('Urban-Influence'!D11:E11)</f>
        <v>841.8119999999999</v>
      </c>
      <c r="L11" s="8">
        <f>SUM(OMB!D11)</f>
        <v>841.8119999999999</v>
      </c>
      <c r="N11" s="8">
        <f>SUM('Beale -- 2003'!G10:L10)</f>
        <v>161.14092399999998</v>
      </c>
      <c r="O11" s="8">
        <f>SUM('Urban-Influence'!F11:O11)</f>
        <v>161.14092100000002</v>
      </c>
      <c r="P11" s="8">
        <f>SUM(OMB!E11:F11)</f>
        <v>161.140921</v>
      </c>
    </row>
    <row r="12" spans="1:16" ht="11.25">
      <c r="A12" s="9" t="s">
        <v>24</v>
      </c>
      <c r="B12" s="9"/>
      <c r="D12" s="10">
        <f>SUM(Isserman!D13:G13)</f>
        <v>2329.224</v>
      </c>
      <c r="E12" s="10">
        <f>SUM('Isserman -- Expanded'!D13:I13)</f>
        <v>2329.224</v>
      </c>
      <c r="F12" s="10">
        <f>SUM('Beale -- 2003'!D11:L11)</f>
        <v>2329.224</v>
      </c>
      <c r="G12" s="10">
        <f>SUM('Urban-Influence'!D12:O12)</f>
        <v>2329.2239999999997</v>
      </c>
      <c r="H12" s="10">
        <f>SUM(OMB!D12:F12)</f>
        <v>2329.2239999999997</v>
      </c>
      <c r="J12" s="8">
        <f>SUM('Beale -- 2003'!D11:F11)</f>
        <v>1814.564</v>
      </c>
      <c r="K12" s="8">
        <f>SUM('Urban-Influence'!D12:E12)</f>
        <v>1814.5639999999999</v>
      </c>
      <c r="L12" s="8">
        <f>SUM(OMB!D12)</f>
        <v>1814.5639999999999</v>
      </c>
      <c r="N12" s="8">
        <f>SUM('Beale -- 2003'!G11:L11)</f>
        <v>514.66</v>
      </c>
      <c r="O12" s="8">
        <f>SUM('Urban-Influence'!F12:O12)</f>
        <v>514.6600000000001</v>
      </c>
      <c r="P12" s="8">
        <f>SUM(OMB!E12:F12)</f>
        <v>514.6600000000001</v>
      </c>
    </row>
    <row r="13" spans="1:16" ht="11.25">
      <c r="A13" s="9"/>
      <c r="B13" s="9" t="s">
        <v>26</v>
      </c>
      <c r="D13" s="10">
        <f>SUM(Isserman!D14:G14)</f>
        <v>1818.9340000000002</v>
      </c>
      <c r="E13" s="10">
        <f>SUM('Isserman -- Expanded'!D14:I14)</f>
        <v>1818.934</v>
      </c>
      <c r="F13" s="10">
        <f>SUM('Beale -- 2003'!D12:L12)</f>
        <v>1818.9340000000002</v>
      </c>
      <c r="G13" s="10">
        <f>SUM('Urban-Influence'!D13:O13)</f>
        <v>1818.934</v>
      </c>
      <c r="H13" s="10">
        <f>SUM(OMB!D13:F13)</f>
        <v>1818.9339999999997</v>
      </c>
      <c r="J13" s="8">
        <f>SUM('Beale -- 2003'!D12:F12)</f>
        <v>1446.774</v>
      </c>
      <c r="K13" s="8">
        <f>SUM('Urban-Influence'!D13:E13)</f>
        <v>1446.774</v>
      </c>
      <c r="L13" s="8">
        <f>SUM(OMB!D13)</f>
        <v>1446.774</v>
      </c>
      <c r="N13" s="8">
        <f>SUM('Beale -- 2003'!G12:L12)</f>
        <v>372.1599999999999</v>
      </c>
      <c r="O13" s="8">
        <f>SUM('Urban-Influence'!F13:O13)</f>
        <v>372.16</v>
      </c>
      <c r="P13" s="8">
        <f>SUM(OMB!E13:F13)</f>
        <v>372.15999999999997</v>
      </c>
    </row>
    <row r="14" spans="1:16" ht="11.25">
      <c r="A14" s="5"/>
      <c r="B14" s="5" t="s">
        <v>25</v>
      </c>
      <c r="D14" s="11">
        <f>SUM(Isserman!D15:G15)</f>
        <v>510.28999999999996</v>
      </c>
      <c r="E14" s="11">
        <f>SUM('Isserman -- Expanded'!D15:I15)</f>
        <v>510.28999999999996</v>
      </c>
      <c r="F14" s="11">
        <f>SUM('Beale -- 2003'!D13:L13)</f>
        <v>510.28999999999996</v>
      </c>
      <c r="G14" s="11">
        <f>SUM('Urban-Influence'!D14:O14)</f>
        <v>510.28999999999996</v>
      </c>
      <c r="H14" s="11">
        <f>SUM(OMB!D14:F14)</f>
        <v>510.28999999999996</v>
      </c>
      <c r="J14" s="11">
        <f>SUM('Beale -- 2003'!D13:F13)</f>
        <v>367.78999999999996</v>
      </c>
      <c r="K14" s="11">
        <f>SUM('Urban-Influence'!D14:E14)</f>
        <v>367.78999999999996</v>
      </c>
      <c r="L14" s="11">
        <f>SUM(OMB!D14)</f>
        <v>367.78999999999996</v>
      </c>
      <c r="N14" s="11">
        <f>SUM('Beale -- 2003'!G13:L13)</f>
        <v>142.5</v>
      </c>
      <c r="O14" s="11">
        <f>SUM('Urban-Influence'!F14:O14)</f>
        <v>142.5</v>
      </c>
      <c r="P14" s="11">
        <f>SUM(OMB!E14:F14)</f>
        <v>142.5</v>
      </c>
    </row>
    <row r="15" spans="4:5" ht="11.25">
      <c r="D15" s="39"/>
      <c r="E15" s="39"/>
    </row>
    <row r="16" spans="4:5" ht="11.25">
      <c r="D16" s="39"/>
      <c r="E16" s="39"/>
    </row>
    <row r="17" spans="4:5" ht="11.25">
      <c r="D17" s="39"/>
      <c r="E17" s="39"/>
    </row>
    <row r="18" spans="1:5" ht="11.25">
      <c r="A18" s="4" t="s">
        <v>18</v>
      </c>
      <c r="D18" s="39"/>
      <c r="E18" s="39"/>
    </row>
    <row r="19" spans="2:8" ht="11.25" customHeight="1">
      <c r="B19" s="4"/>
      <c r="C19" s="54"/>
      <c r="D19" s="107" t="s">
        <v>85</v>
      </c>
      <c r="E19" s="103"/>
      <c r="F19" s="103"/>
      <c r="G19" s="103"/>
      <c r="H19" s="103"/>
    </row>
    <row r="20" spans="1:8" ht="11.25">
      <c r="A20" s="5"/>
      <c r="B20" s="5"/>
      <c r="D20" s="53" t="s">
        <v>89</v>
      </c>
      <c r="E20" s="53" t="s">
        <v>90</v>
      </c>
      <c r="F20" s="53" t="s">
        <v>88</v>
      </c>
      <c r="G20" s="53" t="s">
        <v>86</v>
      </c>
      <c r="H20" s="53" t="s">
        <v>87</v>
      </c>
    </row>
    <row r="21" spans="1:8" ht="20.25" customHeight="1">
      <c r="A21" s="9" t="s">
        <v>14</v>
      </c>
      <c r="B21" s="9"/>
      <c r="D21" s="56">
        <f>SUM(Isserman!D21:G21)</f>
        <v>100</v>
      </c>
      <c r="E21" s="56">
        <f>SUM('Isserman -- Expanded'!D21:I21)</f>
        <v>100</v>
      </c>
      <c r="F21" s="57">
        <f>SUM('Beale -- 2003'!D19:L19)</f>
        <v>100</v>
      </c>
      <c r="G21" s="55">
        <f>SUM('Urban-Influence'!D18:O18)</f>
        <v>100</v>
      </c>
      <c r="H21" s="57">
        <f>SUM(OMB!D21:F21)</f>
        <v>99.99999999999999</v>
      </c>
    </row>
    <row r="22" spans="1:8" ht="11.25">
      <c r="A22" s="9" t="s">
        <v>16</v>
      </c>
      <c r="B22" s="9"/>
      <c r="D22" s="56">
        <f>SUM(Isserman!D22:G22)</f>
        <v>100</v>
      </c>
      <c r="E22" s="56">
        <f>SUM('Isserman -- Expanded'!D22:I22)</f>
        <v>100</v>
      </c>
      <c r="F22" s="57">
        <f>SUM('Beale -- 2003'!D20:L20)</f>
        <v>100</v>
      </c>
      <c r="G22" s="55">
        <f>SUM('Urban-Influence'!D19:O19)</f>
        <v>100</v>
      </c>
      <c r="H22" s="57">
        <f>SUM(OMB!D22:F22)</f>
        <v>100</v>
      </c>
    </row>
    <row r="23" spans="1:8" ht="11.25">
      <c r="A23" s="9" t="s">
        <v>27</v>
      </c>
      <c r="B23" s="9"/>
      <c r="D23" s="56">
        <f>SUM(Isserman!D23:G23)</f>
        <v>99.99999999999999</v>
      </c>
      <c r="E23" s="56">
        <f>SUM('Isserman -- Expanded'!D23:I23)</f>
        <v>100</v>
      </c>
      <c r="F23" s="57">
        <f>SUM('Beale -- 2003'!D21:L21)</f>
        <v>100</v>
      </c>
      <c r="G23" s="55">
        <f>SUM('Urban-Influence'!D20:O20)</f>
        <v>100</v>
      </c>
      <c r="H23" s="57">
        <f>SUM(OMB!D23:F23)</f>
        <v>100</v>
      </c>
    </row>
    <row r="24" spans="1:8" ht="11.25">
      <c r="A24" s="9" t="s">
        <v>28</v>
      </c>
      <c r="B24" s="9"/>
      <c r="D24" s="56">
        <f>SUM(Isserman!D24:G24)</f>
        <v>99.99999999999999</v>
      </c>
      <c r="E24" s="56">
        <f>SUM('Isserman -- Expanded'!D24:I24)</f>
        <v>99.99999999999999</v>
      </c>
      <c r="F24" s="57">
        <f>SUM('Beale -- 2003'!D22:L22)</f>
        <v>99.99999999999999</v>
      </c>
      <c r="G24" s="55">
        <f>SUM('Urban-Influence'!D21:O21)</f>
        <v>100</v>
      </c>
      <c r="H24" s="57">
        <f>SUM(OMB!D24:F24)</f>
        <v>100</v>
      </c>
    </row>
    <row r="25" spans="1:8" ht="19.5" customHeight="1">
      <c r="A25" s="9" t="s">
        <v>19</v>
      </c>
      <c r="B25" s="9"/>
      <c r="D25" s="56">
        <f>SUM(Isserman!D25:G25)</f>
        <v>99.99999999999999</v>
      </c>
      <c r="E25" s="56">
        <f>SUM('Isserman -- Expanded'!D25:I25)</f>
        <v>99.99999999999999</v>
      </c>
      <c r="F25" s="57">
        <f>SUM('Beale -- 2003'!D23:L23)</f>
        <v>99.99999999999999</v>
      </c>
      <c r="G25" s="55">
        <f>SUM('Urban-Influence'!D22:O22)</f>
        <v>99.99999999999997</v>
      </c>
      <c r="H25" s="57">
        <f>SUM(OMB!D25:F25)</f>
        <v>100.00000000000001</v>
      </c>
    </row>
    <row r="26" spans="1:8" ht="11.25">
      <c r="A26" s="9" t="s">
        <v>24</v>
      </c>
      <c r="B26" s="9"/>
      <c r="D26" s="56">
        <f>SUM(Isserman!D26:G26)</f>
        <v>99.99999999999999</v>
      </c>
      <c r="E26" s="56">
        <f>SUM('Isserman -- Expanded'!D26:I26)</f>
        <v>99.99999999999999</v>
      </c>
      <c r="F26" s="57">
        <f>SUM('Beale -- 2003'!D24:L24)</f>
        <v>100.00000000000001</v>
      </c>
      <c r="G26" s="55">
        <f>SUM('Urban-Influence'!D23:O23)</f>
        <v>99.99999999999997</v>
      </c>
      <c r="H26" s="57">
        <f>SUM(OMB!D26:F26)</f>
        <v>100</v>
      </c>
    </row>
    <row r="27" spans="1:8" ht="11.25">
      <c r="A27" s="9"/>
      <c r="B27" s="9" t="s">
        <v>26</v>
      </c>
      <c r="D27" s="56">
        <f>SUM(Isserman!D27:G27)</f>
        <v>100.00000000000001</v>
      </c>
      <c r="E27" s="56">
        <f>SUM('Isserman -- Expanded'!D27:I27)</f>
        <v>100.00000000000003</v>
      </c>
      <c r="F27" s="57">
        <f>SUM('Beale -- 2003'!D25:L25)</f>
        <v>100</v>
      </c>
      <c r="G27" s="55">
        <f>SUM('Urban-Influence'!D24:O24)</f>
        <v>99.99999999999999</v>
      </c>
      <c r="H27" s="57">
        <f>SUM(OMB!D27:F27)</f>
        <v>100</v>
      </c>
    </row>
    <row r="28" spans="1:8" ht="11.25">
      <c r="A28" s="5"/>
      <c r="B28" s="5" t="s">
        <v>25</v>
      </c>
      <c r="D28" s="12">
        <f>SUM(Isserman!D28:G28)</f>
        <v>100</v>
      </c>
      <c r="E28" s="12">
        <f>SUM('Isserman -- Expanded'!D28:I28)</f>
        <v>100</v>
      </c>
      <c r="F28" s="12">
        <f>SUM('Beale -- 2003'!D26:L26)</f>
        <v>100</v>
      </c>
      <c r="G28" s="53">
        <f>SUM('Urban-Influence'!D25:O25)</f>
        <v>99.99999999999999</v>
      </c>
      <c r="H28" s="12">
        <f>SUM(OMB!D28:F28)</f>
        <v>100</v>
      </c>
    </row>
  </sheetData>
  <mergeCells count="4">
    <mergeCell ref="D5:H5"/>
    <mergeCell ref="D19:H19"/>
    <mergeCell ref="J5:L5"/>
    <mergeCell ref="N5:P5"/>
  </mergeCells>
  <printOptions horizontalCentered="1"/>
  <pageMargins left="0.25" right="0.25" top="0.5" bottom="0.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A4" sqref="A4"/>
    </sheetView>
  </sheetViews>
  <sheetFormatPr defaultColWidth="9.140625" defaultRowHeight="12.75"/>
  <cols>
    <col min="1" max="1" width="27.00390625" style="3" customWidth="1"/>
    <col min="2" max="2" width="15.00390625" style="3" customWidth="1"/>
    <col min="3" max="3" width="14.00390625" style="3" customWidth="1"/>
    <col min="4" max="5" width="14.7109375" style="3" customWidth="1"/>
    <col min="6" max="6" width="25.28125" style="3" customWidth="1"/>
    <col min="7" max="7" width="22.140625" style="3" customWidth="1"/>
    <col min="8" max="8" width="24.421875" style="3" customWidth="1"/>
    <col min="9" max="9" width="28.7109375" style="3" customWidth="1"/>
    <col min="10" max="10" width="36.57421875" style="3" bestFit="1" customWidth="1"/>
    <col min="11" max="11" width="32.28125" style="3" bestFit="1" customWidth="1"/>
    <col min="12" max="13" width="36.57421875" style="3" bestFit="1" customWidth="1"/>
    <col min="14" max="14" width="8.00390625" style="3" customWidth="1"/>
    <col min="15" max="16384" width="9.140625" style="3" customWidth="1"/>
  </cols>
  <sheetData>
    <row r="1" ht="20.25">
      <c r="A1" s="41" t="s">
        <v>92</v>
      </c>
    </row>
    <row r="4" ht="11.25">
      <c r="A4" s="4" t="s">
        <v>52</v>
      </c>
    </row>
    <row r="6" spans="1:5" ht="12.75">
      <c r="A6" s="62"/>
      <c r="B6" s="109" t="s">
        <v>87</v>
      </c>
      <c r="C6" s="110"/>
      <c r="D6" s="111"/>
      <c r="E6" s="63"/>
    </row>
    <row r="7" spans="1:5" ht="11.25">
      <c r="A7" s="74" t="s">
        <v>62</v>
      </c>
      <c r="B7" s="64" t="s">
        <v>1</v>
      </c>
      <c r="C7" s="64" t="s">
        <v>67</v>
      </c>
      <c r="D7" s="64" t="s">
        <v>68</v>
      </c>
      <c r="E7" s="65" t="s">
        <v>0</v>
      </c>
    </row>
    <row r="8" spans="1:5" ht="11.25">
      <c r="A8" s="70" t="s">
        <v>20</v>
      </c>
      <c r="B8" s="66">
        <v>28.462</v>
      </c>
      <c r="C8" s="66">
        <v>8.493799999999998</v>
      </c>
      <c r="D8" s="66">
        <v>95.885</v>
      </c>
      <c r="E8" s="66">
        <v>132.84</v>
      </c>
    </row>
    <row r="9" spans="1:5" ht="11.25">
      <c r="A9" s="70" t="s">
        <v>21</v>
      </c>
      <c r="B9" s="66">
        <v>362.209</v>
      </c>
      <c r="C9" s="66">
        <v>179.662</v>
      </c>
      <c r="D9" s="66">
        <v>0</v>
      </c>
      <c r="E9" s="66">
        <v>541.872</v>
      </c>
    </row>
    <row r="10" spans="1:5" ht="11.25">
      <c r="A10" s="70" t="s">
        <v>22</v>
      </c>
      <c r="B10" s="66">
        <v>238.311</v>
      </c>
      <c r="C10" s="66">
        <v>0.69113</v>
      </c>
      <c r="D10" s="66">
        <v>0.17668</v>
      </c>
      <c r="E10" s="66">
        <v>239.179</v>
      </c>
    </row>
    <row r="11" spans="1:5" ht="11.25">
      <c r="A11" s="70" t="s">
        <v>23</v>
      </c>
      <c r="B11" s="66">
        <v>822.77</v>
      </c>
      <c r="C11" s="66">
        <v>0</v>
      </c>
      <c r="D11" s="66">
        <v>0</v>
      </c>
      <c r="E11" s="66">
        <v>822.77</v>
      </c>
    </row>
    <row r="12" spans="1:5" ht="11.25">
      <c r="A12" s="70" t="s">
        <v>0</v>
      </c>
      <c r="B12" s="66">
        <v>1451.752</v>
      </c>
      <c r="C12" s="66">
        <v>188.847</v>
      </c>
      <c r="D12" s="66">
        <v>96.06139999999999</v>
      </c>
      <c r="E12" s="66">
        <v>1736.661</v>
      </c>
    </row>
  </sheetData>
  <mergeCells count="1">
    <mergeCell ref="B6:D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Kendall Swenson</cp:lastModifiedBy>
  <cp:lastPrinted>2007-07-25T18:50:47Z</cp:lastPrinted>
  <dcterms:created xsi:type="dcterms:W3CDTF">2006-11-07T16:43:36Z</dcterms:created>
  <dcterms:modified xsi:type="dcterms:W3CDTF">2007-07-25T18:51:08Z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